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70" yWindow="60" windowWidth="12120" windowHeight="9240" tabRatio="599" activeTab="0"/>
  </bookViews>
  <sheets>
    <sheet name="Back-Testing for Momentum" sheetId="1" r:id="rId1"/>
    <sheet name="Event Study Price Data" sheetId="2" r:id="rId2"/>
    <sheet name="Event Study Returns Data" sheetId="3" r:id="rId3"/>
    <sheet name="Event Study Market Data" sheetId="4" r:id="rId4"/>
    <sheet name="Event Study Residuals" sheetId="5" r:id="rId5"/>
    <sheet name="CAR Simulations" sheetId="6" r:id="rId6"/>
    <sheet name="CAR Simulations Short Interval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<sst xmlns="http://schemas.openxmlformats.org/spreadsheetml/2006/main" count="283" uniqueCount="84">
  <si>
    <t>t</t>
  </si>
  <si>
    <t>Date</t>
  </si>
  <si>
    <t>Open</t>
  </si>
  <si>
    <t>High</t>
  </si>
  <si>
    <t>Low</t>
  </si>
  <si>
    <t>Close</t>
  </si>
  <si>
    <t>Volume</t>
  </si>
  <si>
    <t>N/A</t>
  </si>
  <si>
    <t>Price Data for Three Target Firms</t>
  </si>
  <si>
    <t>Target Firm</t>
  </si>
  <si>
    <t>Symbol</t>
  </si>
  <si>
    <t>Announcement Date</t>
  </si>
  <si>
    <t>Fleet Boston</t>
  </si>
  <si>
    <t>FBF</t>
  </si>
  <si>
    <t>Disney</t>
  </si>
  <si>
    <t>DIS</t>
  </si>
  <si>
    <t>AT&amp;T Wireless</t>
  </si>
  <si>
    <t>AWE</t>
  </si>
  <si>
    <t>Calendar Date</t>
  </si>
  <si>
    <t>Adj. Close</t>
  </si>
  <si>
    <t>Returns Data for Three Target Firms</t>
  </si>
  <si>
    <t xml:space="preserve">          PRICES               </t>
  </si>
  <si>
    <t xml:space="preserve">       RETURNS        </t>
  </si>
  <si>
    <t>DATA FOR THE S&amp;P 500 (^GSPC)</t>
  </si>
  <si>
    <t>Return</t>
  </si>
  <si>
    <t>Abnormal Returns Data for Three Target Firms</t>
  </si>
  <si>
    <t xml:space="preserve">      Abnormal Returns      </t>
  </si>
  <si>
    <t>Average</t>
  </si>
  <si>
    <t>Residual</t>
  </si>
  <si>
    <t>Normal</t>
  </si>
  <si>
    <t xml:space="preserve">   CAR   </t>
  </si>
  <si>
    <t xml:space="preserve">   CAR</t>
  </si>
  <si>
    <t>Residuals (ARs)</t>
  </si>
  <si>
    <t xml:space="preserve">     s      </t>
  </si>
  <si>
    <t>Deviate</t>
  </si>
  <si>
    <t>Back Test for Mean Reversion or Momentum Evidence</t>
  </si>
  <si>
    <r>
      <t>Price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</si>
  <si>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</si>
  <si>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t-1</t>
    </r>
  </si>
  <si>
    <r>
      <t>= COV(r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,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</si>
  <si>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r>
      <t>= VAR(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</si>
  <si>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t>= b</t>
  </si>
  <si>
    <t>Evidence for Momentum</t>
  </si>
  <si>
    <t>= a</t>
  </si>
  <si>
    <t>Test for Significance of Momentum Coefficient</t>
  </si>
  <si>
    <r>
      <t>E[R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]</t>
    </r>
  </si>
  <si>
    <r>
      <t>,</t>
    </r>
    <r>
      <rPr>
        <b/>
        <vertAlign val="subscript"/>
        <sz val="16"/>
        <rFont val="Times New Roman"/>
        <family val="1"/>
      </rPr>
      <t>i</t>
    </r>
  </si>
  <si>
    <r>
      <t>,</t>
    </r>
    <r>
      <rPr>
        <b/>
        <vertAlign val="subscript"/>
        <sz val="16"/>
        <rFont val="Times New Roman"/>
        <family val="1"/>
      </rPr>
      <t>i</t>
    </r>
    <r>
      <rPr>
        <b/>
        <vertAlign val="superscript"/>
        <sz val="16"/>
        <rFont val="Times New Roman"/>
        <family val="1"/>
      </rPr>
      <t>2</t>
    </r>
  </si>
  <si>
    <t>se(b)=</t>
  </si>
  <si>
    <t xml:space="preserve">t = </t>
  </si>
  <si>
    <t>Significant at .025 level</t>
  </si>
  <si>
    <t>SSE=</t>
  </si>
  <si>
    <t>Normally Distributed Random Variables with a Known Event Disturbance</t>
  </si>
  <si>
    <t>Mean return for stocks is zero</t>
  </si>
  <si>
    <t>σ =</t>
  </si>
  <si>
    <t>Disturbances:</t>
  </si>
  <si>
    <t>Day 15 =</t>
  </si>
  <si>
    <t xml:space="preserve">Day 16 = </t>
  </si>
  <si>
    <t xml:space="preserve">Day 17 = </t>
  </si>
  <si>
    <t xml:space="preserve">                Average Residuals</t>
  </si>
  <si>
    <t xml:space="preserve">                       Cumulative Average Residuals for Individual Stocks</t>
  </si>
  <si>
    <t>Cumulative Average Residual Statistics</t>
  </si>
  <si>
    <t>Day</t>
  </si>
  <si>
    <t>Stock 1</t>
  </si>
  <si>
    <t>Stock 2</t>
  </si>
  <si>
    <t>Stock 3</t>
  </si>
  <si>
    <t>Stock 4</t>
  </si>
  <si>
    <t>Stock 5</t>
  </si>
  <si>
    <t>Stock 6</t>
  </si>
  <si>
    <t>Stock 7</t>
  </si>
  <si>
    <t>Stock 8</t>
  </si>
  <si>
    <t>Stock 9</t>
  </si>
  <si>
    <t>Stock 10</t>
  </si>
  <si>
    <r>
      <t xml:space="preserve">           AR</t>
    </r>
    <r>
      <rPr>
        <b/>
        <u val="single"/>
        <vertAlign val="subscript"/>
        <sz val="11"/>
        <color indexed="8"/>
        <rFont val="Calibri"/>
        <family val="2"/>
      </rPr>
      <t>t</t>
    </r>
  </si>
  <si>
    <r>
      <t>σ</t>
    </r>
    <r>
      <rPr>
        <b/>
        <u val="single"/>
        <vertAlign val="subscript"/>
        <sz val="11"/>
        <color indexed="8"/>
        <rFont val="Calibri"/>
        <family val="2"/>
      </rPr>
      <t>t</t>
    </r>
  </si>
  <si>
    <t>Normal Deviate</t>
  </si>
  <si>
    <r>
      <t xml:space="preserve">          CAR</t>
    </r>
    <r>
      <rPr>
        <b/>
        <u val="single"/>
        <vertAlign val="subscript"/>
        <sz val="11"/>
        <color indexed="8"/>
        <rFont val="Calibri"/>
        <family val="2"/>
      </rPr>
      <t>t</t>
    </r>
  </si>
  <si>
    <t>Averages:</t>
  </si>
  <si>
    <t>Day 3 =</t>
  </si>
  <si>
    <t xml:space="preserve">Day 4= </t>
  </si>
  <si>
    <t xml:space="preserve">Day 5 = </t>
  </si>
  <si>
    <t xml:space="preserve">           ARt</t>
  </si>
  <si>
    <t>σt</t>
  </si>
  <si>
    <t xml:space="preserve">          CARt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</si>
</sst>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7.9"/>
      <name val="Arial"/>
      <family val="2"/>
    </font>
    <font>
      <b/>
      <u val="single"/>
      <sz val="10"/>
      <name val="Symbol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6"/>
      <name val="WP Greek Century"/>
      <family val="0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57" applyFont="1" applyFill="1">
      <alignment/>
      <protection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4" fillId="0" borderId="0" xfId="57" applyFont="1">
      <alignment/>
      <protection/>
    </xf>
    <xf numFmtId="14" fontId="0" fillId="0" borderId="0" xfId="57" applyNumberFormat="1">
      <alignment/>
      <protection/>
    </xf>
    <xf numFmtId="0" fontId="3" fillId="0" borderId="0" xfId="57" applyFont="1">
      <alignment/>
      <protection/>
    </xf>
    <xf numFmtId="15" fontId="7" fillId="0" borderId="0" xfId="57" applyNumberFormat="1" applyFont="1" applyAlignment="1">
      <alignment horizontal="right"/>
      <protection/>
    </xf>
    <xf numFmtId="0" fontId="7" fillId="0" borderId="0" xfId="57" applyFont="1" applyAlignment="1">
      <alignment horizontal="right" wrapText="1"/>
      <protection/>
    </xf>
    <xf numFmtId="3" fontId="7" fillId="0" borderId="0" xfId="57" applyNumberFormat="1" applyFont="1" applyAlignment="1">
      <alignment horizontal="right" wrapText="1"/>
      <protection/>
    </xf>
    <xf numFmtId="0" fontId="5" fillId="0" borderId="0" xfId="57" applyFont="1">
      <alignment/>
      <protection/>
    </xf>
    <xf numFmtId="14" fontId="5" fillId="0" borderId="0" xfId="57" applyNumberFormat="1" applyFont="1">
      <alignment/>
      <protection/>
    </xf>
    <xf numFmtId="4" fontId="7" fillId="0" borderId="0" xfId="57" applyNumberFormat="1" applyFont="1" applyAlignment="1">
      <alignment horizontal="right" wrapText="1"/>
      <protection/>
    </xf>
    <xf numFmtId="0" fontId="8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9" fillId="33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vertical="top" wrapText="1"/>
    </xf>
    <xf numFmtId="1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14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 vertical="top" wrapText="1"/>
    </xf>
    <xf numFmtId="0" fontId="36" fillId="0" borderId="0" xfId="61">
      <alignment/>
      <protection/>
    </xf>
    <xf numFmtId="0" fontId="53" fillId="35" borderId="0" xfId="61" applyFont="1" applyFill="1">
      <alignment/>
      <protection/>
    </xf>
    <xf numFmtId="0" fontId="36" fillId="35" borderId="0" xfId="61" applyFill="1">
      <alignment/>
      <protection/>
    </xf>
    <xf numFmtId="0" fontId="36" fillId="0" borderId="0" xfId="61" applyFont="1">
      <alignment/>
      <protection/>
    </xf>
    <xf numFmtId="0" fontId="36" fillId="0" borderId="0" xfId="61" applyFont="1">
      <alignment/>
      <protection/>
    </xf>
    <xf numFmtId="0" fontId="51" fillId="0" borderId="0" xfId="61" applyFont="1">
      <alignment/>
      <protection/>
    </xf>
    <xf numFmtId="0" fontId="54" fillId="0" borderId="0" xfId="61" applyFont="1">
      <alignment/>
      <protection/>
    </xf>
    <xf numFmtId="0" fontId="54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1" applyFont="1" applyFill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2" xfId="57"/>
    <cellStyle name="Normal 3" xfId="58"/>
    <cellStyle name="Normal 4" xfId="59"/>
    <cellStyle name="Normal 5" xfId="60"/>
    <cellStyle name="Normal 5 2" xfId="61"/>
    <cellStyle name="Normal 6" xfId="62"/>
    <cellStyle name="Normal 7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%20Teall\Desktop\WP51\S07\EQUITY\396QLectureSpread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Two Stage Growth  Model"/>
      <sheetName val="Three Stage Growth  Model"/>
      <sheetName val="Merger Valuation - Vodafone"/>
      <sheetName val="Certainty Equivalence Example"/>
      <sheetName val="Merger Between Leveraged Firms"/>
      <sheetName val="Merger Between Leveraged Firms2"/>
      <sheetName val="Event Study Price Data"/>
      <sheetName val="Event Study Returns Data"/>
      <sheetName val="Event Study Market Data"/>
      <sheetName val="Event Study Residuals"/>
    </sheetNames>
    <sheetDataSet>
      <sheetData sheetId="7">
        <row r="3">
          <cell r="C3" t="str">
            <v>FBF</v>
          </cell>
        </row>
        <row r="4">
          <cell r="C4" t="str">
            <v>DIS</v>
          </cell>
        </row>
        <row r="5">
          <cell r="C5" t="str">
            <v>AWE</v>
          </cell>
        </row>
        <row r="10">
          <cell r="H10">
            <v>39.69</v>
          </cell>
          <cell r="P10">
            <v>26.73</v>
          </cell>
          <cell r="X10">
            <v>11.08</v>
          </cell>
        </row>
        <row r="11">
          <cell r="H11">
            <v>39.84</v>
          </cell>
          <cell r="P11">
            <v>26.3</v>
          </cell>
          <cell r="X11">
            <v>11.16</v>
          </cell>
        </row>
        <row r="12">
          <cell r="H12">
            <v>40.26</v>
          </cell>
          <cell r="P12">
            <v>25.96</v>
          </cell>
          <cell r="X12">
            <v>11.05</v>
          </cell>
        </row>
        <row r="13">
          <cell r="H13">
            <v>39.89</v>
          </cell>
          <cell r="P13">
            <v>26.75</v>
          </cell>
          <cell r="X13">
            <v>11.03</v>
          </cell>
        </row>
        <row r="14">
          <cell r="H14">
            <v>39.6</v>
          </cell>
          <cell r="P14">
            <v>26.55</v>
          </cell>
          <cell r="X14">
            <v>11.02</v>
          </cell>
        </row>
        <row r="15">
          <cell r="H15">
            <v>39.86</v>
          </cell>
          <cell r="P15">
            <v>27</v>
          </cell>
          <cell r="X15">
            <v>11.17</v>
          </cell>
        </row>
        <row r="16">
          <cell r="H16">
            <v>39.73</v>
          </cell>
          <cell r="P16">
            <v>26.71</v>
          </cell>
          <cell r="X16">
            <v>10.93</v>
          </cell>
        </row>
        <row r="17">
          <cell r="H17">
            <v>39.45</v>
          </cell>
          <cell r="P17">
            <v>26.9</v>
          </cell>
          <cell r="X17">
            <v>10.61</v>
          </cell>
        </row>
        <row r="18">
          <cell r="H18">
            <v>38.9</v>
          </cell>
          <cell r="P18">
            <v>26.92</v>
          </cell>
          <cell r="X18">
            <v>10.56</v>
          </cell>
        </row>
        <row r="19">
          <cell r="H19">
            <v>38.17</v>
          </cell>
          <cell r="P19">
            <v>28</v>
          </cell>
          <cell r="X19">
            <v>10.99</v>
          </cell>
        </row>
        <row r="20">
          <cell r="H20">
            <v>38.56</v>
          </cell>
          <cell r="P20">
            <v>27.6</v>
          </cell>
          <cell r="X20">
            <v>10.39</v>
          </cell>
        </row>
        <row r="21">
          <cell r="H21">
            <v>31.28</v>
          </cell>
          <cell r="P21">
            <v>24.08</v>
          </cell>
          <cell r="X21">
            <v>9.99</v>
          </cell>
        </row>
        <row r="22">
          <cell r="H22">
            <v>31.54</v>
          </cell>
          <cell r="P22">
            <v>23.77</v>
          </cell>
          <cell r="X22">
            <v>9.81</v>
          </cell>
        </row>
        <row r="23">
          <cell r="H23">
            <v>31.47</v>
          </cell>
          <cell r="P23">
            <v>23.35</v>
          </cell>
          <cell r="X23">
            <v>9.99</v>
          </cell>
        </row>
        <row r="24">
          <cell r="H24">
            <v>31.88</v>
          </cell>
          <cell r="P24">
            <v>23.2</v>
          </cell>
          <cell r="X24">
            <v>8.55</v>
          </cell>
        </row>
        <row r="25">
          <cell r="H25">
            <v>32.17</v>
          </cell>
          <cell r="P25">
            <v>23.19</v>
          </cell>
          <cell r="X25">
            <v>8.13</v>
          </cell>
        </row>
        <row r="26">
          <cell r="H26">
            <v>32.08</v>
          </cell>
          <cell r="P26">
            <v>23.26</v>
          </cell>
          <cell r="X26">
            <v>8.15</v>
          </cell>
        </row>
        <row r="27">
          <cell r="H27">
            <v>32.31</v>
          </cell>
          <cell r="P27">
            <v>23.8</v>
          </cell>
          <cell r="X27">
            <v>8.24</v>
          </cell>
        </row>
        <row r="28">
          <cell r="H28">
            <v>31.99</v>
          </cell>
          <cell r="P28">
            <v>24</v>
          </cell>
          <cell r="X28">
            <v>8.21</v>
          </cell>
        </row>
        <row r="29">
          <cell r="H29">
            <v>32.1</v>
          </cell>
          <cell r="P29">
            <v>24.45</v>
          </cell>
          <cell r="X29">
            <v>8.29</v>
          </cell>
        </row>
        <row r="30">
          <cell r="H30">
            <v>31.87</v>
          </cell>
          <cell r="P30">
            <v>23.67</v>
          </cell>
          <cell r="X30">
            <v>8.03</v>
          </cell>
        </row>
      </sheetData>
      <sheetData sheetId="8">
        <row r="8">
          <cell r="E8">
            <v>-0.0037650602409640133</v>
          </cell>
          <cell r="F8">
            <v>0.0163498098859316</v>
          </cell>
          <cell r="G8">
            <v>-0.007168458781361964</v>
          </cell>
        </row>
        <row r="9">
          <cell r="E9">
            <v>-0.010432190760059523</v>
          </cell>
          <cell r="F9">
            <v>0.013097072419106404</v>
          </cell>
          <cell r="G9">
            <v>0.009954751131221684</v>
          </cell>
        </row>
        <row r="10">
          <cell r="E10">
            <v>0.00927550764602647</v>
          </cell>
          <cell r="F10">
            <v>-0.029532710280373853</v>
          </cell>
          <cell r="G10">
            <v>0.0018132366273799772</v>
          </cell>
        </row>
        <row r="11">
          <cell r="E11">
            <v>0.007323232323232398</v>
          </cell>
          <cell r="F11">
            <v>0.007532956685499137</v>
          </cell>
          <cell r="G11">
            <v>0.0009074410163338875</v>
          </cell>
        </row>
        <row r="12">
          <cell r="E12">
            <v>-0.006522829904666239</v>
          </cell>
          <cell r="F12">
            <v>-0.016666666666666607</v>
          </cell>
          <cell r="G12">
            <v>-0.013428827215756556</v>
          </cell>
        </row>
        <row r="13">
          <cell r="E13">
            <v>0.003272086584445111</v>
          </cell>
          <cell r="F13">
            <v>0.010857356795207718</v>
          </cell>
          <cell r="G13">
            <v>0.021957913998170264</v>
          </cell>
        </row>
        <row r="14">
          <cell r="E14">
            <v>0.00709759188846637</v>
          </cell>
          <cell r="F14">
            <v>-0.0070631970260222054</v>
          </cell>
          <cell r="G14">
            <v>0.03016022620169645</v>
          </cell>
        </row>
        <row r="15">
          <cell r="E15">
            <v>0.01413881748071999</v>
          </cell>
          <cell r="F15">
            <v>-0.0007429420505201678</v>
          </cell>
          <cell r="G15">
            <v>0.004734848484848397</v>
          </cell>
        </row>
        <row r="16">
          <cell r="E16">
            <v>0.019124967251768377</v>
          </cell>
          <cell r="F16">
            <v>-0.03857142857142848</v>
          </cell>
          <cell r="G16">
            <v>-0.03912647861692442</v>
          </cell>
        </row>
        <row r="17">
          <cell r="E17">
            <v>-0.010114107883817391</v>
          </cell>
          <cell r="F17">
            <v>0.014492753623188248</v>
          </cell>
          <cell r="G17">
            <v>0.0577478344562079</v>
          </cell>
        </row>
        <row r="18">
          <cell r="E18">
            <v>0.2327365728900257</v>
          </cell>
          <cell r="F18">
            <v>0.14617940199335555</v>
          </cell>
          <cell r="G18">
            <v>0.040040040040040026</v>
          </cell>
        </row>
        <row r="19">
          <cell r="E19">
            <v>-0.008243500317057673</v>
          </cell>
          <cell r="F19">
            <v>0.013041649137568223</v>
          </cell>
          <cell r="G19">
            <v>0.0183486238532109</v>
          </cell>
        </row>
        <row r="20">
          <cell r="E20">
            <v>0.0022243406418811507</v>
          </cell>
          <cell r="F20">
            <v>0.017987152034261156</v>
          </cell>
          <cell r="G20">
            <v>-0.018018018018017945</v>
          </cell>
        </row>
        <row r="21">
          <cell r="E21">
            <v>-0.012860727728983723</v>
          </cell>
          <cell r="F21">
            <v>0.006465517241379448</v>
          </cell>
          <cell r="G21">
            <v>0.1684210526315788</v>
          </cell>
        </row>
        <row r="22">
          <cell r="E22">
            <v>-0.009014609884986147</v>
          </cell>
          <cell r="F22">
            <v>0.00043122035360054767</v>
          </cell>
          <cell r="G22">
            <v>0.05166051660516602</v>
          </cell>
        </row>
        <row r="23">
          <cell r="E23">
            <v>0.002805486284289449</v>
          </cell>
          <cell r="F23">
            <v>-0.003009458297506429</v>
          </cell>
          <cell r="G23">
            <v>-0.0024539877300613355</v>
          </cell>
        </row>
        <row r="24">
          <cell r="E24">
            <v>-0.007118539151965475</v>
          </cell>
          <cell r="F24">
            <v>-0.02268907563025202</v>
          </cell>
          <cell r="G24">
            <v>-0.010922330097087318</v>
          </cell>
        </row>
        <row r="25">
          <cell r="E25">
            <v>0.01000312597686781</v>
          </cell>
          <cell r="F25">
            <v>-0.008333333333333304</v>
          </cell>
          <cell r="G25">
            <v>0.0036540803897684437</v>
          </cell>
        </row>
        <row r="26">
          <cell r="E26">
            <v>-0.003426791277258645</v>
          </cell>
          <cell r="F26">
            <v>-0.018404907975460127</v>
          </cell>
          <cell r="G26">
            <v>-0.009650180940892428</v>
          </cell>
        </row>
        <row r="27">
          <cell r="E27">
            <v>0.007216818324442986</v>
          </cell>
          <cell r="F27">
            <v>0.032953105196451116</v>
          </cell>
          <cell r="G27">
            <v>0.03237858032378571</v>
          </cell>
        </row>
      </sheetData>
      <sheetData sheetId="9">
        <row r="3">
          <cell r="H3">
            <v>0.0010842288422359125</v>
          </cell>
        </row>
        <row r="4">
          <cell r="H4">
            <v>0.004020753408422673</v>
          </cell>
        </row>
        <row r="5">
          <cell r="H5">
            <v>-0.00166522055408036</v>
          </cell>
        </row>
        <row r="6">
          <cell r="H6">
            <v>-0.002727010514723127</v>
          </cell>
        </row>
        <row r="7">
          <cell r="H7">
            <v>-0.0025717922340592336</v>
          </cell>
        </row>
        <row r="8">
          <cell r="H8">
            <v>-0.004132590161657235</v>
          </cell>
        </row>
        <row r="9">
          <cell r="H9">
            <v>-0.004468491516780637</v>
          </cell>
        </row>
        <row r="10">
          <cell r="H10">
            <v>0.009757289602988273</v>
          </cell>
        </row>
        <row r="11">
          <cell r="H11">
            <v>-0.005468227860186969</v>
          </cell>
        </row>
        <row r="12">
          <cell r="H12">
            <v>-0.004880113322277557</v>
          </cell>
        </row>
        <row r="13">
          <cell r="H13">
            <v>0.010667458142011643</v>
          </cell>
        </row>
        <row r="14">
          <cell r="H14">
            <v>0.005027153648414995</v>
          </cell>
        </row>
        <row r="15">
          <cell r="H15">
            <v>-0.002581469424901117</v>
          </cell>
        </row>
        <row r="16">
          <cell r="H16">
            <v>0.012555489593209401</v>
          </cell>
        </row>
        <row r="17">
          <cell r="H17">
            <v>0.0018375173099456354</v>
          </cell>
        </row>
        <row r="18">
          <cell r="H18">
            <v>-0.008371257801290444</v>
          </cell>
        </row>
        <row r="19">
          <cell r="H19">
            <v>0.0006782587248734817</v>
          </cell>
        </row>
        <row r="20">
          <cell r="H20">
            <v>0.0036512160405963723</v>
          </cell>
        </row>
        <row r="21">
          <cell r="H21">
            <v>-0.0026276110782902373</v>
          </cell>
        </row>
        <row r="22">
          <cell r="H22">
            <v>0.0049890117680417845</v>
          </cell>
        </row>
        <row r="23">
          <cell r="H23">
            <v>-0.013609545037367221</v>
          </cell>
        </row>
        <row r="24">
          <cell r="H24">
            <v>-0.009797727135030243</v>
          </cell>
        </row>
        <row r="25">
          <cell r="H25">
            <v>0.012106346633962595</v>
          </cell>
        </row>
        <row r="26">
          <cell r="H26">
            <v>-0.0020892704162807085</v>
          </cell>
        </row>
        <row r="27">
          <cell r="H27">
            <v>-0.0032066363430401923</v>
          </cell>
        </row>
        <row r="28">
          <cell r="H28">
            <v>0.007771542980584245</v>
          </cell>
        </row>
        <row r="29">
          <cell r="H29">
            <v>-0.000929963240132281</v>
          </cell>
        </row>
        <row r="30">
          <cell r="H30">
            <v>0.006872487964312501</v>
          </cell>
        </row>
        <row r="31">
          <cell r="H31">
            <v>0.0013533595159749279</v>
          </cell>
        </row>
        <row r="32">
          <cell r="H32">
            <v>0.008294536308663725</v>
          </cell>
        </row>
        <row r="33">
          <cell r="H33">
            <v>-0.005331653699777283</v>
          </cell>
        </row>
        <row r="34">
          <cell r="H34">
            <v>0.004786693526821706</v>
          </cell>
        </row>
        <row r="35">
          <cell r="H35">
            <v>-0.008887553890734479</v>
          </cell>
        </row>
        <row r="36">
          <cell r="H36">
            <v>0.004963021494588826</v>
          </cell>
        </row>
        <row r="37">
          <cell r="H37">
            <v>0.0023672430517855947</v>
          </cell>
        </row>
        <row r="38">
          <cell r="H38">
            <v>0.0012920817664985318</v>
          </cell>
        </row>
        <row r="76">
          <cell r="H76">
            <v>-0.005791817396340826</v>
          </cell>
        </row>
        <row r="77">
          <cell r="H77">
            <v>-0.004574453003166168</v>
          </cell>
        </row>
        <row r="78">
          <cell r="H78">
            <v>0.005932630418041374</v>
          </cell>
        </row>
        <row r="79">
          <cell r="H79">
            <v>-0.0013671967718965616</v>
          </cell>
        </row>
        <row r="80">
          <cell r="H80">
            <v>-0.005448433457347357</v>
          </cell>
        </row>
        <row r="81">
          <cell r="H81">
            <v>0.007908937765891633</v>
          </cell>
        </row>
        <row r="82">
          <cell r="H82">
            <v>0.003600970447207974</v>
          </cell>
        </row>
        <row r="83">
          <cell r="H83">
            <v>-0.0011162950453672549</v>
          </cell>
        </row>
        <row r="84">
          <cell r="H84">
            <v>0.0012609979078896938</v>
          </cell>
        </row>
        <row r="85">
          <cell r="H85">
            <v>0.015187221785807559</v>
          </cell>
        </row>
        <row r="86">
          <cell r="H86">
            <v>0.0021576231157245385</v>
          </cell>
        </row>
        <row r="87">
          <cell r="H87">
            <v>-0.004701239153776848</v>
          </cell>
        </row>
        <row r="88">
          <cell r="H88">
            <v>0.0033095228852051406</v>
          </cell>
        </row>
        <row r="89">
          <cell r="H89">
            <v>-0.014980449891494607</v>
          </cell>
        </row>
        <row r="90">
          <cell r="H90">
            <v>0.0012922617452233442</v>
          </cell>
        </row>
        <row r="91">
          <cell r="H91">
            <v>0.0051572181811185835</v>
          </cell>
        </row>
        <row r="92">
          <cell r="H92">
            <v>-0.010237412743912322</v>
          </cell>
        </row>
        <row r="93">
          <cell r="H93">
            <v>0.003162138408040027</v>
          </cell>
        </row>
        <row r="94">
          <cell r="H94">
            <v>-0.002591759728627574</v>
          </cell>
        </row>
        <row r="95">
          <cell r="H95">
            <v>0.003950829865595251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4.57421875" style="0" customWidth="1"/>
    <col min="3" max="3" width="4.421875" style="0" bestFit="1" customWidth="1"/>
    <col min="4" max="4" width="11.140625" style="0" customWidth="1"/>
    <col min="5" max="6" width="18.00390625" style="0" bestFit="1" customWidth="1"/>
    <col min="7" max="7" width="11.140625" style="0" customWidth="1"/>
    <col min="8" max="8" width="13.8515625" style="0" customWidth="1"/>
    <col min="9" max="9" width="19.7109375" style="0" customWidth="1"/>
  </cols>
  <sheetData>
    <row r="1" spans="1:9" ht="20.25">
      <c r="A1" s="17" t="s">
        <v>35</v>
      </c>
      <c r="B1" s="17"/>
      <c r="C1" s="17"/>
      <c r="D1" s="17"/>
      <c r="E1" s="17"/>
      <c r="F1" s="17"/>
      <c r="G1" s="17"/>
      <c r="H1" s="2"/>
      <c r="I1" s="2"/>
    </row>
    <row r="4" spans="2:9" ht="23.25">
      <c r="B4" s="18" t="s">
        <v>1</v>
      </c>
      <c r="C4" s="18" t="s">
        <v>0</v>
      </c>
      <c r="D4" s="18" t="s">
        <v>36</v>
      </c>
      <c r="E4" s="18" t="s">
        <v>37</v>
      </c>
      <c r="F4" s="18" t="s">
        <v>38</v>
      </c>
      <c r="H4" s="19">
        <f>COVAR(E7:E16,F7:F16)</f>
        <v>0.0007747949999545587</v>
      </c>
      <c r="I4" s="20" t="s">
        <v>39</v>
      </c>
    </row>
    <row r="5" spans="2:9" ht="23.25">
      <c r="B5" s="21">
        <v>39114</v>
      </c>
      <c r="C5" s="22">
        <v>1</v>
      </c>
      <c r="D5" s="22">
        <v>49</v>
      </c>
      <c r="E5" s="22"/>
      <c r="F5" s="22"/>
      <c r="H5" s="19">
        <f>VARPA(F7:F16)</f>
        <v>0.0010039119853007066</v>
      </c>
      <c r="I5" s="23" t="s">
        <v>40</v>
      </c>
    </row>
    <row r="6" spans="2:10" ht="20.25">
      <c r="B6" s="21">
        <v>39115</v>
      </c>
      <c r="C6" s="22">
        <v>2</v>
      </c>
      <c r="D6" s="22">
        <v>50</v>
      </c>
      <c r="E6" s="22">
        <f>D6/D5-1</f>
        <v>0.020408163265306145</v>
      </c>
      <c r="F6" s="22"/>
      <c r="H6" s="24">
        <f>H4/H5</f>
        <v>0.7717758242745559</v>
      </c>
      <c r="I6" s="25" t="s">
        <v>41</v>
      </c>
      <c r="J6" s="1" t="s">
        <v>42</v>
      </c>
    </row>
    <row r="7" spans="2:9" ht="20.25">
      <c r="B7" s="21">
        <v>39116</v>
      </c>
      <c r="C7" s="22">
        <v>3</v>
      </c>
      <c r="D7" s="22">
        <v>51</v>
      </c>
      <c r="E7" s="22">
        <f aca="true" t="shared" si="0" ref="E7:E16">D7/D6-1</f>
        <v>0.020000000000000018</v>
      </c>
      <c r="F7" s="22">
        <f>E6</f>
        <v>0.020408163265306145</v>
      </c>
      <c r="H7" s="24"/>
      <c r="I7" s="24"/>
    </row>
    <row r="8" spans="2:9" ht="20.25">
      <c r="B8" s="21">
        <v>39117</v>
      </c>
      <c r="C8" s="22">
        <v>4</v>
      </c>
      <c r="D8" s="22">
        <v>52</v>
      </c>
      <c r="E8" s="22">
        <f t="shared" si="0"/>
        <v>0.019607843137254832</v>
      </c>
      <c r="F8" s="22">
        <f aca="true" t="shared" si="1" ref="F8:F16">E7</f>
        <v>0.020000000000000018</v>
      </c>
      <c r="H8" s="24">
        <f>AVERAGE(E7:E16)-H6*AVERAGE(F7:F16)</f>
        <v>-0.0020146277456985218</v>
      </c>
      <c r="I8" s="25" t="s">
        <v>43</v>
      </c>
    </row>
    <row r="9" spans="2:13" ht="20.25">
      <c r="B9" s="21">
        <v>39118</v>
      </c>
      <c r="C9" s="22">
        <v>5</v>
      </c>
      <c r="D9" s="22">
        <v>55</v>
      </c>
      <c r="E9" s="22">
        <f t="shared" si="0"/>
        <v>0.05769230769230771</v>
      </c>
      <c r="F9" s="22">
        <f t="shared" si="1"/>
        <v>0.019607843137254832</v>
      </c>
      <c r="H9" s="26"/>
      <c r="I9" s="26"/>
      <c r="J9" s="27"/>
      <c r="K9" s="27"/>
      <c r="L9" s="27"/>
      <c r="M9" s="27"/>
    </row>
    <row r="10" spans="2:13" ht="20.25">
      <c r="B10" s="21">
        <v>39119</v>
      </c>
      <c r="C10" s="22">
        <v>6</v>
      </c>
      <c r="D10" s="22">
        <v>57</v>
      </c>
      <c r="E10" s="22">
        <f t="shared" si="0"/>
        <v>0.036363636363636376</v>
      </c>
      <c r="F10" s="22">
        <f t="shared" si="1"/>
        <v>0.05769230769230771</v>
      </c>
      <c r="H10" s="28"/>
      <c r="I10" s="26"/>
      <c r="J10" s="27"/>
      <c r="K10" s="27"/>
      <c r="L10" s="27"/>
      <c r="M10" s="27"/>
    </row>
    <row r="11" spans="2:13" ht="20.25">
      <c r="B11" s="21">
        <v>39120</v>
      </c>
      <c r="C11" s="22">
        <v>7</v>
      </c>
      <c r="D11" s="22">
        <v>58</v>
      </c>
      <c r="E11" s="22">
        <f t="shared" si="0"/>
        <v>0.01754385964912286</v>
      </c>
      <c r="F11" s="22">
        <f t="shared" si="1"/>
        <v>0.036363636363636376</v>
      </c>
      <c r="H11" s="26"/>
      <c r="I11" s="26"/>
      <c r="J11" s="27"/>
      <c r="K11" s="27"/>
      <c r="L11" s="27"/>
      <c r="M11" s="27"/>
    </row>
    <row r="12" spans="2:13" ht="20.25">
      <c r="B12" s="21">
        <v>39121</v>
      </c>
      <c r="C12" s="22">
        <v>8</v>
      </c>
      <c r="D12" s="22">
        <v>59</v>
      </c>
      <c r="E12" s="22">
        <f t="shared" si="0"/>
        <v>0.01724137931034475</v>
      </c>
      <c r="F12" s="22">
        <f t="shared" si="1"/>
        <v>0.01754385964912286</v>
      </c>
      <c r="H12" s="26"/>
      <c r="I12" s="26"/>
      <c r="J12" s="27"/>
      <c r="K12" s="27"/>
      <c r="L12" s="27"/>
      <c r="M12" s="27"/>
    </row>
    <row r="13" spans="2:9" ht="20.25">
      <c r="B13" s="21">
        <v>39122</v>
      </c>
      <c r="C13" s="22">
        <v>9</v>
      </c>
      <c r="D13" s="22">
        <v>58</v>
      </c>
      <c r="E13" s="22">
        <f t="shared" si="0"/>
        <v>-0.016949152542372836</v>
      </c>
      <c r="F13" s="22">
        <f t="shared" si="1"/>
        <v>0.01724137931034475</v>
      </c>
      <c r="H13" s="24"/>
      <c r="I13" s="24"/>
    </row>
    <row r="14" spans="2:9" ht="20.25">
      <c r="B14" s="21">
        <v>39123</v>
      </c>
      <c r="C14" s="22">
        <v>10</v>
      </c>
      <c r="D14" s="22">
        <v>55</v>
      </c>
      <c r="E14" s="22">
        <f t="shared" si="0"/>
        <v>-0.051724137931034475</v>
      </c>
      <c r="F14" s="22">
        <f t="shared" si="1"/>
        <v>-0.016949152542372836</v>
      </c>
      <c r="H14" s="24"/>
      <c r="I14" s="24"/>
    </row>
    <row r="15" spans="2:9" ht="20.25">
      <c r="B15" s="21">
        <v>39124</v>
      </c>
      <c r="C15" s="22">
        <v>11</v>
      </c>
      <c r="D15" s="22">
        <v>53</v>
      </c>
      <c r="E15" s="22">
        <f t="shared" si="0"/>
        <v>-0.036363636363636376</v>
      </c>
      <c r="F15" s="22">
        <f t="shared" si="1"/>
        <v>-0.051724137931034475</v>
      </c>
      <c r="H15" s="24"/>
      <c r="I15" s="24"/>
    </row>
    <row r="16" spans="2:9" ht="20.25">
      <c r="B16" s="29">
        <v>39125</v>
      </c>
      <c r="C16" s="30">
        <v>12</v>
      </c>
      <c r="D16" s="30">
        <v>52</v>
      </c>
      <c r="E16" s="22">
        <f t="shared" si="0"/>
        <v>-0.018867924528301883</v>
      </c>
      <c r="F16" s="22">
        <f t="shared" si="1"/>
        <v>-0.036363636363636376</v>
      </c>
      <c r="H16" s="24"/>
      <c r="I16" s="24"/>
    </row>
    <row r="19" spans="1:9" ht="20.25">
      <c r="A19" s="31" t="s">
        <v>44</v>
      </c>
      <c r="B19" s="2"/>
      <c r="C19" s="2"/>
      <c r="D19" s="2"/>
      <c r="E19" s="2"/>
      <c r="F19" s="2"/>
      <c r="G19" s="2"/>
      <c r="H19" s="2"/>
      <c r="I19" s="2"/>
    </row>
    <row r="20" spans="3:8" ht="25.5">
      <c r="C20" s="18" t="s">
        <v>0</v>
      </c>
      <c r="D20" s="18" t="s">
        <v>37</v>
      </c>
      <c r="E20" s="18" t="s">
        <v>38</v>
      </c>
      <c r="F20" s="18" t="s">
        <v>45</v>
      </c>
      <c r="G20" s="32" t="s">
        <v>46</v>
      </c>
      <c r="H20" s="32" t="s">
        <v>47</v>
      </c>
    </row>
    <row r="21" spans="3:8" ht="20.25">
      <c r="C21" s="22">
        <v>3</v>
      </c>
      <c r="D21" s="22">
        <v>0.02</v>
      </c>
      <c r="E21" s="22">
        <f>E6</f>
        <v>0.020408163265306145</v>
      </c>
      <c r="F21" s="22">
        <f>H$8+H$6*E21</f>
        <v>0.013735899280312842</v>
      </c>
      <c r="G21" s="22">
        <f>D21-F21</f>
        <v>0.006264100719687159</v>
      </c>
      <c r="H21" s="22">
        <f>G21^2</f>
        <v>3.923895782638518E-05</v>
      </c>
    </row>
    <row r="22" spans="3:8" ht="20.25">
      <c r="C22" s="22">
        <v>4</v>
      </c>
      <c r="D22" s="22">
        <v>0.019607</v>
      </c>
      <c r="E22" s="22">
        <f aca="true" t="shared" si="2" ref="E22:E30">E7</f>
        <v>0.020000000000000018</v>
      </c>
      <c r="F22" s="22">
        <f aca="true" t="shared" si="3" ref="F22:F30">H$8+H$6*E22</f>
        <v>0.013420888739792611</v>
      </c>
      <c r="G22" s="22">
        <f aca="true" t="shared" si="4" ref="G22:G30">D22-F22</f>
        <v>0.006186111260207388</v>
      </c>
      <c r="H22" s="22">
        <f aca="true" t="shared" si="5" ref="H22:H30">G22^2</f>
        <v>3.826797252366464E-05</v>
      </c>
    </row>
    <row r="23" spans="3:16" ht="20.25">
      <c r="C23" s="22">
        <v>5</v>
      </c>
      <c r="D23" s="22">
        <v>0.057692</v>
      </c>
      <c r="E23" s="22">
        <f t="shared" si="2"/>
        <v>0.019607843137254832</v>
      </c>
      <c r="F23" s="22">
        <f t="shared" si="3"/>
        <v>0.01311823155380252</v>
      </c>
      <c r="G23" s="22">
        <f t="shared" si="4"/>
        <v>0.04457376844619748</v>
      </c>
      <c r="H23" s="22">
        <f t="shared" si="5"/>
        <v>0.00198682083349523</v>
      </c>
      <c r="I23" s="27"/>
      <c r="J23" s="27"/>
      <c r="K23" s="27"/>
      <c r="L23" s="27"/>
      <c r="M23" s="27"/>
      <c r="N23" s="27"/>
      <c r="O23" s="27"/>
      <c r="P23" s="27"/>
    </row>
    <row r="24" spans="1:16" ht="20.25">
      <c r="A24" s="24" t="s">
        <v>48</v>
      </c>
      <c r="C24" s="22">
        <v>6</v>
      </c>
      <c r="D24" s="22">
        <v>0.036363</v>
      </c>
      <c r="E24" s="22">
        <f t="shared" si="2"/>
        <v>0.05769230769230771</v>
      </c>
      <c r="F24" s="22">
        <f t="shared" si="3"/>
        <v>0.04251090057783356</v>
      </c>
      <c r="G24" s="22">
        <f t="shared" si="4"/>
        <v>-0.0061479005778335635</v>
      </c>
      <c r="H24" s="22">
        <f t="shared" si="5"/>
        <v>3.779668151492626E-05</v>
      </c>
      <c r="I24" s="27"/>
      <c r="J24" s="27"/>
      <c r="K24" s="27"/>
      <c r="L24" s="27"/>
      <c r="M24" s="27"/>
      <c r="N24" s="27"/>
      <c r="O24" s="27"/>
      <c r="P24" s="27"/>
    </row>
    <row r="25" spans="2:16" ht="20.25">
      <c r="B25" s="33">
        <f>((H31/8)/(10*VARPA(E21:E30)))^0.5</f>
        <v>0.23678978106122645</v>
      </c>
      <c r="C25" s="22">
        <v>7</v>
      </c>
      <c r="D25" s="22">
        <v>0.017543</v>
      </c>
      <c r="E25" s="22">
        <f t="shared" si="2"/>
        <v>0.036363636363636376</v>
      </c>
      <c r="F25" s="22">
        <f t="shared" si="3"/>
        <v>0.02604994768246716</v>
      </c>
      <c r="G25" s="22">
        <f t="shared" si="4"/>
        <v>-0.00850694768246716</v>
      </c>
      <c r="H25" s="22">
        <f t="shared" si="5"/>
        <v>7.236815887223338E-05</v>
      </c>
      <c r="I25" s="27"/>
      <c r="J25" s="27"/>
      <c r="K25" s="27"/>
      <c r="L25" s="27"/>
      <c r="M25" s="27"/>
      <c r="N25" s="27"/>
      <c r="O25" s="27"/>
      <c r="P25" s="27"/>
    </row>
    <row r="26" spans="2:16" ht="20.25">
      <c r="B26" s="33"/>
      <c r="C26" s="22">
        <v>8</v>
      </c>
      <c r="D26" s="22">
        <v>0.017241</v>
      </c>
      <c r="E26" s="22">
        <f t="shared" si="2"/>
        <v>0.01754385964912286</v>
      </c>
      <c r="F26" s="22">
        <f t="shared" si="3"/>
        <v>0.011525298995960396</v>
      </c>
      <c r="G26" s="22">
        <f t="shared" si="4"/>
        <v>0.005715701004039604</v>
      </c>
      <c r="H26" s="22">
        <f t="shared" si="5"/>
        <v>3.266923796757933E-05</v>
      </c>
      <c r="I26" s="27"/>
      <c r="J26" s="27"/>
      <c r="K26" s="27"/>
      <c r="L26" s="27"/>
      <c r="M26" s="27"/>
      <c r="N26" s="27"/>
      <c r="O26" s="27"/>
      <c r="P26" s="27"/>
    </row>
    <row r="27" spans="1:16" ht="20.25">
      <c r="A27" s="19" t="s">
        <v>49</v>
      </c>
      <c r="B27" s="33"/>
      <c r="C27" s="22">
        <v>9</v>
      </c>
      <c r="D27" s="22">
        <v>-0.016949</v>
      </c>
      <c r="E27" s="22">
        <f t="shared" si="2"/>
        <v>0.01724137931034475</v>
      </c>
      <c r="F27" s="22">
        <f t="shared" si="3"/>
        <v>0.011291851983173073</v>
      </c>
      <c r="G27" s="22">
        <f t="shared" si="4"/>
        <v>-0.02824085198317307</v>
      </c>
      <c r="H27" s="22">
        <f t="shared" si="5"/>
        <v>0.0007975457207354904</v>
      </c>
      <c r="I27" s="27"/>
      <c r="J27" s="27"/>
      <c r="K27" s="27"/>
      <c r="L27" s="27"/>
      <c r="M27" s="27"/>
      <c r="N27" s="27"/>
      <c r="O27" s="27"/>
      <c r="P27" s="27"/>
    </row>
    <row r="28" spans="2:16" ht="20.25">
      <c r="B28" s="19">
        <f>H6/B25</f>
        <v>3.259329101178563</v>
      </c>
      <c r="C28" s="22">
        <v>10</v>
      </c>
      <c r="D28" s="22">
        <v>-0.051724</v>
      </c>
      <c r="E28" s="22">
        <f t="shared" si="2"/>
        <v>-0.016949152542372836</v>
      </c>
      <c r="F28" s="22">
        <f t="shared" si="3"/>
        <v>-0.015095573919843503</v>
      </c>
      <c r="G28" s="22">
        <f t="shared" si="4"/>
        <v>-0.0366284260801565</v>
      </c>
      <c r="H28" s="22">
        <f t="shared" si="5"/>
        <v>0.0013416415971094888</v>
      </c>
      <c r="I28" s="27"/>
      <c r="J28" s="27"/>
      <c r="K28" s="27"/>
      <c r="L28" s="27"/>
      <c r="M28" s="27"/>
      <c r="N28" s="27"/>
      <c r="O28" s="27"/>
      <c r="P28" s="27"/>
    </row>
    <row r="29" spans="3:8" ht="20.25">
      <c r="C29" s="22">
        <v>11</v>
      </c>
      <c r="D29" s="22">
        <v>-0.036363</v>
      </c>
      <c r="E29" s="22">
        <f t="shared" si="2"/>
        <v>-0.051724137931034475</v>
      </c>
      <c r="F29" s="22">
        <f t="shared" si="3"/>
        <v>-0.041934066932313475</v>
      </c>
      <c r="G29" s="22">
        <f t="shared" si="4"/>
        <v>0.005571066932313476</v>
      </c>
      <c r="H29" s="22">
        <f t="shared" si="5"/>
        <v>3.1036786764316686E-05</v>
      </c>
    </row>
    <row r="30" spans="3:9" ht="20.25">
      <c r="C30" s="22">
        <v>12</v>
      </c>
      <c r="D30" s="22">
        <v>-0.018867</v>
      </c>
      <c r="E30" s="22">
        <f t="shared" si="2"/>
        <v>-0.036363636363636376</v>
      </c>
      <c r="F30" s="22">
        <f t="shared" si="3"/>
        <v>-0.030079203173864203</v>
      </c>
      <c r="G30" s="22">
        <f t="shared" si="4"/>
        <v>0.011212203173864205</v>
      </c>
      <c r="H30" s="22">
        <f t="shared" si="5"/>
        <v>0.00012571350001201054</v>
      </c>
      <c r="I30" s="19" t="s">
        <v>50</v>
      </c>
    </row>
    <row r="31" spans="3:8" ht="20.25">
      <c r="C31" s="34"/>
      <c r="D31" s="34"/>
      <c r="E31" s="34"/>
      <c r="F31" s="34"/>
      <c r="G31" s="34" t="s">
        <v>51</v>
      </c>
      <c r="H31" s="34">
        <f>SUM(H21:H30)</f>
        <v>0.004503099446821325</v>
      </c>
    </row>
  </sheetData>
  <sheetProtection/>
  <printOptions/>
  <pageMargins left="0.7" right="0.7" top="0.75" bottom="0.75" header="0.3" footer="0.3"/>
  <pageSetup orientation="portrait" paperSize="9"/>
  <legacyDrawing r:id="rId3"/>
  <oleObjects>
    <oleObject progId="Equation.3" shapeId="225703" r:id="rId1"/>
    <oleObject progId="Equation.3" shapeId="22570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.140625" style="5" customWidth="1"/>
    <col min="2" max="2" width="8.8515625" style="5" customWidth="1"/>
    <col min="3" max="3" width="7.421875" style="5" customWidth="1"/>
    <col min="4" max="4" width="10.28125" style="5" customWidth="1"/>
    <col min="5" max="5" width="5.421875" style="5" customWidth="1"/>
    <col min="6" max="6" width="6.00390625" style="5" customWidth="1"/>
    <col min="7" max="7" width="9.7109375" style="5" customWidth="1"/>
    <col min="8" max="8" width="9.8515625" style="5" customWidth="1"/>
    <col min="9" max="9" width="5.28125" style="5" customWidth="1"/>
    <col min="10" max="10" width="13.7109375" style="5" customWidth="1"/>
    <col min="11" max="11" width="6.00390625" style="5" customWidth="1"/>
    <col min="12" max="13" width="5.00390625" style="5" customWidth="1"/>
    <col min="14" max="14" width="6.140625" style="5" customWidth="1"/>
    <col min="15" max="16" width="9.8515625" style="5" customWidth="1"/>
    <col min="17" max="17" width="5.28125" style="5" customWidth="1"/>
    <col min="18" max="18" width="9.140625" style="5" customWidth="1"/>
    <col min="19" max="19" width="5.7109375" style="5" customWidth="1"/>
    <col min="20" max="20" width="10.421875" style="5" customWidth="1"/>
    <col min="21" max="16384" width="9.140625" style="5" customWidth="1"/>
  </cols>
  <sheetData>
    <row r="1" spans="1:24" ht="18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6" ht="12.75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4" ht="12.75">
      <c r="A3" s="5" t="s">
        <v>12</v>
      </c>
      <c r="C3" s="5" t="s">
        <v>13</v>
      </c>
      <c r="D3" s="7">
        <v>37921</v>
      </c>
    </row>
    <row r="4" spans="1:4" ht="12.75">
      <c r="A4" s="5" t="s">
        <v>14</v>
      </c>
      <c r="C4" s="5" t="s">
        <v>15</v>
      </c>
      <c r="D4" s="7">
        <v>38028</v>
      </c>
    </row>
    <row r="5" spans="1:4" ht="12.75">
      <c r="A5" s="5" t="s">
        <v>16</v>
      </c>
      <c r="C5" s="5" t="s">
        <v>17</v>
      </c>
      <c r="D5" s="7">
        <v>38004</v>
      </c>
    </row>
    <row r="8" spans="1:17" ht="12.75">
      <c r="A8" s="8" t="s">
        <v>13</v>
      </c>
      <c r="I8" s="8" t="s">
        <v>15</v>
      </c>
      <c r="Q8" s="8" t="s">
        <v>17</v>
      </c>
    </row>
    <row r="9" spans="1:24" ht="12.75">
      <c r="A9" s="6" t="s">
        <v>1</v>
      </c>
      <c r="B9" s="6" t="s">
        <v>18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19</v>
      </c>
      <c r="I9" s="6" t="s">
        <v>1</v>
      </c>
      <c r="J9" s="6" t="s">
        <v>18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6</v>
      </c>
      <c r="P9" s="6" t="s">
        <v>19</v>
      </c>
      <c r="Q9" s="6" t="s">
        <v>1</v>
      </c>
      <c r="R9" s="6" t="s">
        <v>18</v>
      </c>
      <c r="S9" s="6" t="s">
        <v>2</v>
      </c>
      <c r="T9" s="6" t="s">
        <v>3</v>
      </c>
      <c r="U9" s="6" t="s">
        <v>4</v>
      </c>
      <c r="V9" s="6" t="s">
        <v>5</v>
      </c>
      <c r="W9" s="6" t="s">
        <v>6</v>
      </c>
      <c r="X9" s="6" t="s">
        <v>19</v>
      </c>
    </row>
    <row r="10" spans="1:24" ht="12.75">
      <c r="A10" s="5">
        <f aca="true" t="shared" si="0" ref="A10:A19">A11+1</f>
        <v>10</v>
      </c>
      <c r="B10" s="9">
        <v>37935</v>
      </c>
      <c r="C10" s="10">
        <v>40.32</v>
      </c>
      <c r="D10" s="10">
        <v>40.6</v>
      </c>
      <c r="E10" s="10">
        <v>40.21</v>
      </c>
      <c r="F10" s="10">
        <v>40.35</v>
      </c>
      <c r="G10" s="11">
        <v>4188800</v>
      </c>
      <c r="H10" s="10">
        <v>39.69</v>
      </c>
      <c r="I10" s="5">
        <f aca="true" t="shared" si="1" ref="I10:I19">I11+1</f>
        <v>10</v>
      </c>
      <c r="J10" s="9">
        <v>38043</v>
      </c>
      <c r="K10" s="10">
        <v>26.55</v>
      </c>
      <c r="L10" s="10">
        <v>26.98</v>
      </c>
      <c r="M10" s="10">
        <v>26.43</v>
      </c>
      <c r="N10" s="10">
        <v>26.73</v>
      </c>
      <c r="O10" s="11">
        <v>11276200</v>
      </c>
      <c r="P10" s="10">
        <v>26.73</v>
      </c>
      <c r="Q10" s="5">
        <f aca="true" t="shared" si="2" ref="Q10:Q19">Q11+1</f>
        <v>10</v>
      </c>
      <c r="R10" s="9">
        <v>38020</v>
      </c>
      <c r="S10" s="10">
        <v>11.09</v>
      </c>
      <c r="T10" s="10">
        <v>11.18</v>
      </c>
      <c r="U10" s="10">
        <v>11.03</v>
      </c>
      <c r="V10" s="10">
        <v>11.08</v>
      </c>
      <c r="W10" s="11">
        <v>14936800</v>
      </c>
      <c r="X10" s="10">
        <v>11.08</v>
      </c>
    </row>
    <row r="11" spans="1:24" ht="12.75">
      <c r="A11" s="5">
        <f t="shared" si="0"/>
        <v>9</v>
      </c>
      <c r="B11" s="9">
        <v>37932</v>
      </c>
      <c r="C11" s="10">
        <v>41</v>
      </c>
      <c r="D11" s="10">
        <v>41.02</v>
      </c>
      <c r="E11" s="10">
        <v>40.5</v>
      </c>
      <c r="F11" s="10">
        <v>40.5</v>
      </c>
      <c r="G11" s="11">
        <v>6886200</v>
      </c>
      <c r="H11" s="10">
        <v>39.84</v>
      </c>
      <c r="I11" s="5">
        <f t="shared" si="1"/>
        <v>9</v>
      </c>
      <c r="J11" s="9">
        <v>38042</v>
      </c>
      <c r="K11" s="10">
        <v>26</v>
      </c>
      <c r="L11" s="10">
        <v>26.39</v>
      </c>
      <c r="M11" s="10">
        <v>25.91</v>
      </c>
      <c r="N11" s="10">
        <v>26.3</v>
      </c>
      <c r="O11" s="11">
        <v>11904100</v>
      </c>
      <c r="P11" s="10">
        <v>26.3</v>
      </c>
      <c r="Q11" s="5">
        <f t="shared" si="2"/>
        <v>9</v>
      </c>
      <c r="R11" s="9">
        <v>38019</v>
      </c>
      <c r="S11" s="10">
        <v>11.12</v>
      </c>
      <c r="T11" s="10">
        <v>11.22</v>
      </c>
      <c r="U11" s="10">
        <v>10.94</v>
      </c>
      <c r="V11" s="10">
        <v>11.16</v>
      </c>
      <c r="W11" s="11">
        <v>15673900</v>
      </c>
      <c r="X11" s="10">
        <v>11.16</v>
      </c>
    </row>
    <row r="12" spans="1:24" ht="12.75">
      <c r="A12" s="5">
        <f t="shared" si="0"/>
        <v>8</v>
      </c>
      <c r="B12" s="9">
        <v>37931</v>
      </c>
      <c r="C12" s="10">
        <v>40.55</v>
      </c>
      <c r="D12" s="10">
        <v>40.94</v>
      </c>
      <c r="E12" s="10">
        <v>40.1</v>
      </c>
      <c r="F12" s="10">
        <v>40.93</v>
      </c>
      <c r="G12" s="11">
        <v>10945000</v>
      </c>
      <c r="H12" s="10">
        <v>40.26</v>
      </c>
      <c r="I12" s="5">
        <f t="shared" si="1"/>
        <v>8</v>
      </c>
      <c r="J12" s="9">
        <v>38041</v>
      </c>
      <c r="K12" s="10">
        <v>26.39</v>
      </c>
      <c r="L12" s="10">
        <v>26.43</v>
      </c>
      <c r="M12" s="10">
        <v>25.8</v>
      </c>
      <c r="N12" s="10">
        <v>25.96</v>
      </c>
      <c r="O12" s="11">
        <v>15608700</v>
      </c>
      <c r="P12" s="10">
        <v>25.96</v>
      </c>
      <c r="Q12" s="5">
        <f t="shared" si="2"/>
        <v>8</v>
      </c>
      <c r="R12" s="9">
        <v>38016</v>
      </c>
      <c r="S12" s="10">
        <v>11.05</v>
      </c>
      <c r="T12" s="10">
        <v>11.23</v>
      </c>
      <c r="U12" s="10">
        <v>11</v>
      </c>
      <c r="V12" s="10">
        <v>11.05</v>
      </c>
      <c r="W12" s="11">
        <v>28907200</v>
      </c>
      <c r="X12" s="10">
        <v>11.05</v>
      </c>
    </row>
    <row r="13" spans="1:24" ht="12.75">
      <c r="A13" s="5">
        <f t="shared" si="0"/>
        <v>7</v>
      </c>
      <c r="B13" s="9">
        <v>37930</v>
      </c>
      <c r="C13" s="10">
        <v>40.02</v>
      </c>
      <c r="D13" s="10">
        <v>40.57</v>
      </c>
      <c r="E13" s="10">
        <v>40</v>
      </c>
      <c r="F13" s="10">
        <v>40.55</v>
      </c>
      <c r="G13" s="11">
        <v>11056600</v>
      </c>
      <c r="H13" s="10">
        <v>39.89</v>
      </c>
      <c r="I13" s="5">
        <f t="shared" si="1"/>
        <v>7</v>
      </c>
      <c r="J13" s="9">
        <v>38040</v>
      </c>
      <c r="K13" s="10">
        <v>26.55</v>
      </c>
      <c r="L13" s="10">
        <v>26.75</v>
      </c>
      <c r="M13" s="10">
        <v>26.02</v>
      </c>
      <c r="N13" s="10">
        <v>26.75</v>
      </c>
      <c r="O13" s="11">
        <v>13472900</v>
      </c>
      <c r="P13" s="10">
        <v>26.75</v>
      </c>
      <c r="Q13" s="5">
        <f t="shared" si="2"/>
        <v>7</v>
      </c>
      <c r="R13" s="9">
        <v>38015</v>
      </c>
      <c r="S13" s="10">
        <v>11.18</v>
      </c>
      <c r="T13" s="10">
        <v>11.22</v>
      </c>
      <c r="U13" s="10">
        <v>10.91</v>
      </c>
      <c r="V13" s="10">
        <v>11.03</v>
      </c>
      <c r="W13" s="11">
        <v>25697400</v>
      </c>
      <c r="X13" s="10">
        <v>11.03</v>
      </c>
    </row>
    <row r="14" spans="1:24" ht="12.75">
      <c r="A14" s="5">
        <f t="shared" si="0"/>
        <v>6</v>
      </c>
      <c r="B14" s="9">
        <v>37929</v>
      </c>
      <c r="C14" s="10">
        <v>40.45</v>
      </c>
      <c r="D14" s="10">
        <v>40.8</v>
      </c>
      <c r="E14" s="10">
        <v>40.14</v>
      </c>
      <c r="F14" s="10">
        <v>40.26</v>
      </c>
      <c r="G14" s="11">
        <v>13285900</v>
      </c>
      <c r="H14" s="10">
        <v>39.6</v>
      </c>
      <c r="I14" s="5">
        <f t="shared" si="1"/>
        <v>6</v>
      </c>
      <c r="J14" s="9">
        <v>38037</v>
      </c>
      <c r="K14" s="10">
        <v>26.99</v>
      </c>
      <c r="L14" s="10">
        <v>26.99</v>
      </c>
      <c r="M14" s="10">
        <v>26.39</v>
      </c>
      <c r="N14" s="10">
        <v>26.55</v>
      </c>
      <c r="O14" s="11">
        <v>12971100</v>
      </c>
      <c r="P14" s="10">
        <v>26.55</v>
      </c>
      <c r="Q14" s="5">
        <f t="shared" si="2"/>
        <v>6</v>
      </c>
      <c r="R14" s="9">
        <v>38014</v>
      </c>
      <c r="S14" s="10">
        <v>11.17</v>
      </c>
      <c r="T14" s="10">
        <v>11.42</v>
      </c>
      <c r="U14" s="10">
        <v>11</v>
      </c>
      <c r="V14" s="10">
        <v>11.02</v>
      </c>
      <c r="W14" s="11">
        <v>31273600</v>
      </c>
      <c r="X14" s="10">
        <v>11.02</v>
      </c>
    </row>
    <row r="15" spans="1:24" ht="12.75">
      <c r="A15" s="5">
        <f t="shared" si="0"/>
        <v>5</v>
      </c>
      <c r="B15" s="9">
        <v>37928</v>
      </c>
      <c r="C15" s="10">
        <v>40.3</v>
      </c>
      <c r="D15" s="10">
        <v>40.57</v>
      </c>
      <c r="E15" s="10">
        <v>39.91</v>
      </c>
      <c r="F15" s="10">
        <v>40.52</v>
      </c>
      <c r="G15" s="11">
        <v>12562300</v>
      </c>
      <c r="H15" s="10">
        <v>39.86</v>
      </c>
      <c r="I15" s="5">
        <f t="shared" si="1"/>
        <v>5</v>
      </c>
      <c r="J15" s="9">
        <v>38036</v>
      </c>
      <c r="K15" s="10">
        <v>27</v>
      </c>
      <c r="L15" s="10">
        <v>27.05</v>
      </c>
      <c r="M15" s="10">
        <v>26.7</v>
      </c>
      <c r="N15" s="10">
        <v>27</v>
      </c>
      <c r="O15" s="11">
        <v>9837000</v>
      </c>
      <c r="P15" s="10">
        <v>27</v>
      </c>
      <c r="Q15" s="5">
        <f t="shared" si="2"/>
        <v>5</v>
      </c>
      <c r="R15" s="9">
        <v>38013</v>
      </c>
      <c r="S15" s="10">
        <v>10.83</v>
      </c>
      <c r="T15" s="10">
        <v>11.3</v>
      </c>
      <c r="U15" s="10">
        <v>10.83</v>
      </c>
      <c r="V15" s="10">
        <v>11.17</v>
      </c>
      <c r="W15" s="11">
        <v>39559300</v>
      </c>
      <c r="X15" s="10">
        <v>11.17</v>
      </c>
    </row>
    <row r="16" spans="1:24" ht="12.75">
      <c r="A16" s="5">
        <f t="shared" si="0"/>
        <v>4</v>
      </c>
      <c r="B16" s="9">
        <v>37925</v>
      </c>
      <c r="C16" s="10">
        <v>40</v>
      </c>
      <c r="D16" s="10">
        <v>40.48</v>
      </c>
      <c r="E16" s="10">
        <v>40</v>
      </c>
      <c r="F16" s="10">
        <v>40.39</v>
      </c>
      <c r="G16" s="11">
        <v>11617100</v>
      </c>
      <c r="H16" s="10">
        <v>39.73</v>
      </c>
      <c r="I16" s="5">
        <f t="shared" si="1"/>
        <v>4</v>
      </c>
      <c r="J16" s="9">
        <v>38035</v>
      </c>
      <c r="K16" s="10">
        <v>26.8</v>
      </c>
      <c r="L16" s="10">
        <v>26.86</v>
      </c>
      <c r="M16" s="10">
        <v>26.56</v>
      </c>
      <c r="N16" s="10">
        <v>26.71</v>
      </c>
      <c r="O16" s="11">
        <v>11572900</v>
      </c>
      <c r="P16" s="10">
        <v>26.71</v>
      </c>
      <c r="Q16" s="5">
        <f t="shared" si="2"/>
        <v>4</v>
      </c>
      <c r="R16" s="9">
        <v>38012</v>
      </c>
      <c r="S16" s="10">
        <v>10.85</v>
      </c>
      <c r="T16" s="10">
        <v>10.95</v>
      </c>
      <c r="U16" s="10">
        <v>10.81</v>
      </c>
      <c r="V16" s="10">
        <v>10.93</v>
      </c>
      <c r="W16" s="11">
        <v>24564500</v>
      </c>
      <c r="X16" s="10">
        <v>10.93</v>
      </c>
    </row>
    <row r="17" spans="1:24" ht="12.75">
      <c r="A17" s="5">
        <f t="shared" si="0"/>
        <v>3</v>
      </c>
      <c r="B17" s="9">
        <v>37924</v>
      </c>
      <c r="C17" s="10">
        <v>39.95</v>
      </c>
      <c r="D17" s="10">
        <v>40.23</v>
      </c>
      <c r="E17" s="10">
        <v>39.46</v>
      </c>
      <c r="F17" s="10">
        <v>40.1</v>
      </c>
      <c r="G17" s="11">
        <v>18065700</v>
      </c>
      <c r="H17" s="10">
        <v>39.45</v>
      </c>
      <c r="I17" s="5">
        <f t="shared" si="1"/>
        <v>3</v>
      </c>
      <c r="J17" s="9">
        <v>38034</v>
      </c>
      <c r="K17" s="10">
        <v>27.4</v>
      </c>
      <c r="L17" s="10">
        <v>27.51</v>
      </c>
      <c r="M17" s="10">
        <v>26.49</v>
      </c>
      <c r="N17" s="10">
        <v>26.9</v>
      </c>
      <c r="O17" s="11">
        <v>28275500</v>
      </c>
      <c r="P17" s="10">
        <v>26.9</v>
      </c>
      <c r="Q17" s="5">
        <f t="shared" si="2"/>
        <v>3</v>
      </c>
      <c r="R17" s="9">
        <v>38009</v>
      </c>
      <c r="S17" s="10">
        <v>10.73</v>
      </c>
      <c r="T17" s="10">
        <v>10.73</v>
      </c>
      <c r="U17" s="10">
        <v>10.38</v>
      </c>
      <c r="V17" s="10">
        <v>10.61</v>
      </c>
      <c r="W17" s="11">
        <v>33173600</v>
      </c>
      <c r="X17" s="10">
        <v>10.61</v>
      </c>
    </row>
    <row r="18" spans="1:24" ht="12.75">
      <c r="A18" s="5">
        <f t="shared" si="0"/>
        <v>2</v>
      </c>
      <c r="B18" s="9">
        <v>37923</v>
      </c>
      <c r="C18" s="10">
        <v>38.62</v>
      </c>
      <c r="D18" s="10">
        <v>39.9</v>
      </c>
      <c r="E18" s="10">
        <v>38.6</v>
      </c>
      <c r="F18" s="10">
        <v>39.55</v>
      </c>
      <c r="G18" s="11">
        <v>27672400</v>
      </c>
      <c r="H18" s="10">
        <v>38.9</v>
      </c>
      <c r="I18" s="5">
        <f t="shared" si="1"/>
        <v>2</v>
      </c>
      <c r="J18" s="9">
        <v>38030</v>
      </c>
      <c r="K18" s="10">
        <v>27.6</v>
      </c>
      <c r="L18" s="10">
        <v>27.75</v>
      </c>
      <c r="M18" s="10">
        <v>26.85</v>
      </c>
      <c r="N18" s="10">
        <v>26.92</v>
      </c>
      <c r="O18" s="11">
        <v>42695100</v>
      </c>
      <c r="P18" s="10">
        <v>26.92</v>
      </c>
      <c r="Q18" s="5">
        <f t="shared" si="2"/>
        <v>2</v>
      </c>
      <c r="R18" s="9">
        <v>38008</v>
      </c>
      <c r="S18" s="10">
        <v>10.86</v>
      </c>
      <c r="T18" s="10">
        <v>10.88</v>
      </c>
      <c r="U18" s="10">
        <v>10.55</v>
      </c>
      <c r="V18" s="10">
        <v>10.56</v>
      </c>
      <c r="W18" s="11">
        <v>48225200</v>
      </c>
      <c r="X18" s="10">
        <v>10.56</v>
      </c>
    </row>
    <row r="19" spans="1:24" ht="12.75">
      <c r="A19" s="5">
        <f t="shared" si="0"/>
        <v>1</v>
      </c>
      <c r="B19" s="9">
        <v>37922</v>
      </c>
      <c r="C19" s="10">
        <v>39.05</v>
      </c>
      <c r="D19" s="10">
        <v>39.5</v>
      </c>
      <c r="E19" s="10">
        <v>38.39</v>
      </c>
      <c r="F19" s="10">
        <v>38.8</v>
      </c>
      <c r="G19" s="11">
        <v>29173800</v>
      </c>
      <c r="H19" s="10">
        <v>38.17</v>
      </c>
      <c r="I19" s="5">
        <f t="shared" si="1"/>
        <v>1</v>
      </c>
      <c r="J19" s="9">
        <v>38029</v>
      </c>
      <c r="K19" s="10">
        <v>27.95</v>
      </c>
      <c r="L19" s="10">
        <v>28.41</v>
      </c>
      <c r="M19" s="10">
        <v>27.61</v>
      </c>
      <c r="N19" s="10">
        <v>28</v>
      </c>
      <c r="O19" s="11">
        <v>57864600</v>
      </c>
      <c r="P19" s="10">
        <v>28</v>
      </c>
      <c r="Q19" s="5">
        <f t="shared" si="2"/>
        <v>1</v>
      </c>
      <c r="R19" s="9">
        <v>38007</v>
      </c>
      <c r="S19" s="10">
        <v>10.61</v>
      </c>
      <c r="T19" s="10">
        <v>11</v>
      </c>
      <c r="U19" s="10">
        <v>10.58</v>
      </c>
      <c r="V19" s="10">
        <v>10.99</v>
      </c>
      <c r="W19" s="11">
        <v>47392700</v>
      </c>
      <c r="X19" s="10">
        <v>10.99</v>
      </c>
    </row>
    <row r="20" spans="1:24" ht="12.75">
      <c r="A20" s="5">
        <v>0</v>
      </c>
      <c r="B20" s="9">
        <v>37921</v>
      </c>
      <c r="C20" s="10">
        <v>39.81</v>
      </c>
      <c r="D20" s="10">
        <v>40.44</v>
      </c>
      <c r="E20" s="10">
        <v>39</v>
      </c>
      <c r="F20" s="10">
        <v>39.2</v>
      </c>
      <c r="G20" s="11">
        <v>57491700</v>
      </c>
      <c r="H20" s="10">
        <v>38.56</v>
      </c>
      <c r="I20" s="5">
        <v>0</v>
      </c>
      <c r="J20" s="9">
        <v>38028</v>
      </c>
      <c r="K20" s="10">
        <v>27.92</v>
      </c>
      <c r="L20" s="10">
        <v>28</v>
      </c>
      <c r="M20" s="10">
        <v>27.27</v>
      </c>
      <c r="N20" s="10">
        <v>27.6</v>
      </c>
      <c r="O20" s="11">
        <v>115014800</v>
      </c>
      <c r="P20" s="10">
        <v>27.6</v>
      </c>
      <c r="Q20" s="5">
        <v>0</v>
      </c>
      <c r="R20" s="9">
        <v>38006</v>
      </c>
      <c r="S20" s="10">
        <v>10.43</v>
      </c>
      <c r="T20" s="10">
        <v>10.75</v>
      </c>
      <c r="U20" s="10">
        <v>10.25</v>
      </c>
      <c r="V20" s="10">
        <v>10.39</v>
      </c>
      <c r="W20" s="11">
        <v>53621200</v>
      </c>
      <c r="X20" s="10">
        <v>10.39</v>
      </c>
    </row>
    <row r="21" spans="1:24" ht="12.75">
      <c r="A21" s="5">
        <f aca="true" t="shared" si="3" ref="A21:A30">A20-1</f>
        <v>-1</v>
      </c>
      <c r="B21" s="9">
        <v>37918</v>
      </c>
      <c r="C21" s="10">
        <v>32.04</v>
      </c>
      <c r="D21" s="10">
        <v>32.05</v>
      </c>
      <c r="E21" s="10">
        <v>31.56</v>
      </c>
      <c r="F21" s="10">
        <v>31.8</v>
      </c>
      <c r="G21" s="11">
        <v>2836800</v>
      </c>
      <c r="H21" s="10">
        <v>31.28</v>
      </c>
      <c r="I21" s="5">
        <f aca="true" t="shared" si="4" ref="I21:I30">I20-1</f>
        <v>-1</v>
      </c>
      <c r="J21" s="9">
        <v>38027</v>
      </c>
      <c r="K21" s="10">
        <v>23.85</v>
      </c>
      <c r="L21" s="10">
        <v>24.3</v>
      </c>
      <c r="M21" s="10">
        <v>23.75</v>
      </c>
      <c r="N21" s="10">
        <v>24.08</v>
      </c>
      <c r="O21" s="11">
        <v>7287000</v>
      </c>
      <c r="P21" s="10">
        <v>24.08</v>
      </c>
      <c r="Q21" s="5">
        <f aca="true" t="shared" si="5" ref="Q21:Q30">Q20-1</f>
        <v>-1</v>
      </c>
      <c r="R21" s="9">
        <v>38002</v>
      </c>
      <c r="S21" s="10">
        <v>9.93</v>
      </c>
      <c r="T21" s="10">
        <v>10.05</v>
      </c>
      <c r="U21" s="10">
        <v>9.86</v>
      </c>
      <c r="V21" s="10">
        <v>9.99</v>
      </c>
      <c r="W21" s="11">
        <v>36760400</v>
      </c>
      <c r="X21" s="10">
        <v>9.99</v>
      </c>
    </row>
    <row r="22" spans="1:24" ht="12.75">
      <c r="A22" s="5">
        <f t="shared" si="3"/>
        <v>-2</v>
      </c>
      <c r="B22" s="9">
        <v>37917</v>
      </c>
      <c r="C22" s="10">
        <v>31.99</v>
      </c>
      <c r="D22" s="10">
        <v>32.23</v>
      </c>
      <c r="E22" s="10">
        <v>31.84</v>
      </c>
      <c r="F22" s="10">
        <v>32.06</v>
      </c>
      <c r="G22" s="11">
        <v>4354300</v>
      </c>
      <c r="H22" s="10">
        <v>31.54</v>
      </c>
      <c r="I22" s="5">
        <f t="shared" si="4"/>
        <v>-2</v>
      </c>
      <c r="J22" s="9">
        <v>38026</v>
      </c>
      <c r="K22" s="10">
        <v>23.35</v>
      </c>
      <c r="L22" s="10">
        <v>23.98</v>
      </c>
      <c r="M22" s="10">
        <v>23.28</v>
      </c>
      <c r="N22" s="10">
        <v>23.77</v>
      </c>
      <c r="O22" s="11">
        <v>10311600</v>
      </c>
      <c r="P22" s="10">
        <v>23.77</v>
      </c>
      <c r="Q22" s="5">
        <f t="shared" si="5"/>
        <v>-2</v>
      </c>
      <c r="R22" s="9">
        <v>38001</v>
      </c>
      <c r="S22" s="10">
        <v>9.89</v>
      </c>
      <c r="T22" s="10">
        <v>10.17</v>
      </c>
      <c r="U22" s="10">
        <v>9.53</v>
      </c>
      <c r="V22" s="10">
        <v>9.81</v>
      </c>
      <c r="W22" s="11">
        <v>55545100</v>
      </c>
      <c r="X22" s="10">
        <v>9.81</v>
      </c>
    </row>
    <row r="23" spans="1:24" ht="12.75">
      <c r="A23" s="5">
        <f t="shared" si="3"/>
        <v>-3</v>
      </c>
      <c r="B23" s="9">
        <v>37916</v>
      </c>
      <c r="C23" s="10">
        <v>32.02</v>
      </c>
      <c r="D23" s="10">
        <v>32.29</v>
      </c>
      <c r="E23" s="10">
        <v>31.9</v>
      </c>
      <c r="F23" s="10">
        <v>31.99</v>
      </c>
      <c r="G23" s="11">
        <v>3514300</v>
      </c>
      <c r="H23" s="10">
        <v>31.47</v>
      </c>
      <c r="I23" s="5">
        <f t="shared" si="4"/>
        <v>-3</v>
      </c>
      <c r="J23" s="9">
        <v>38023</v>
      </c>
      <c r="K23" s="10">
        <v>23.1</v>
      </c>
      <c r="L23" s="10">
        <v>23.53</v>
      </c>
      <c r="M23" s="10">
        <v>22.9</v>
      </c>
      <c r="N23" s="10">
        <v>23.35</v>
      </c>
      <c r="O23" s="11">
        <v>10002400</v>
      </c>
      <c r="P23" s="10">
        <v>23.35</v>
      </c>
      <c r="Q23" s="5">
        <f t="shared" si="5"/>
        <v>-3</v>
      </c>
      <c r="R23" s="9">
        <v>38000</v>
      </c>
      <c r="S23" s="10">
        <v>9.45</v>
      </c>
      <c r="T23" s="10">
        <v>10.1</v>
      </c>
      <c r="U23" s="10">
        <v>9.15</v>
      </c>
      <c r="V23" s="10">
        <v>9.99</v>
      </c>
      <c r="W23" s="11">
        <v>73782600</v>
      </c>
      <c r="X23" s="10">
        <v>9.99</v>
      </c>
    </row>
    <row r="24" spans="1:24" ht="12.75">
      <c r="A24" s="5">
        <f t="shared" si="3"/>
        <v>-4</v>
      </c>
      <c r="B24" s="9">
        <v>37915</v>
      </c>
      <c r="C24" s="10">
        <v>32.76</v>
      </c>
      <c r="D24" s="10">
        <v>32.76</v>
      </c>
      <c r="E24" s="10">
        <v>32.4</v>
      </c>
      <c r="F24" s="10">
        <v>32.41</v>
      </c>
      <c r="G24" s="11">
        <v>3773000</v>
      </c>
      <c r="H24" s="10">
        <v>31.88</v>
      </c>
      <c r="I24" s="5">
        <f t="shared" si="4"/>
        <v>-4</v>
      </c>
      <c r="J24" s="9">
        <v>38022</v>
      </c>
      <c r="K24" s="10">
        <v>23.3</v>
      </c>
      <c r="L24" s="10">
        <v>23.52</v>
      </c>
      <c r="M24" s="10">
        <v>23.14</v>
      </c>
      <c r="N24" s="10">
        <v>23.2</v>
      </c>
      <c r="O24" s="11">
        <v>7344900</v>
      </c>
      <c r="P24" s="10">
        <v>23.2</v>
      </c>
      <c r="Q24" s="5">
        <f t="shared" si="5"/>
        <v>-4</v>
      </c>
      <c r="R24" s="9">
        <v>37999</v>
      </c>
      <c r="S24" s="10">
        <v>8.23</v>
      </c>
      <c r="T24" s="10">
        <v>8.63</v>
      </c>
      <c r="U24" s="10">
        <v>8.15</v>
      </c>
      <c r="V24" s="10">
        <v>8.55</v>
      </c>
      <c r="W24" s="11">
        <v>26165300</v>
      </c>
      <c r="X24" s="10">
        <v>8.55</v>
      </c>
    </row>
    <row r="25" spans="1:24" ht="12.75">
      <c r="A25" s="5">
        <f t="shared" si="3"/>
        <v>-5</v>
      </c>
      <c r="B25" s="9">
        <v>37914</v>
      </c>
      <c r="C25" s="10">
        <v>32.73</v>
      </c>
      <c r="D25" s="10">
        <v>32.74</v>
      </c>
      <c r="E25" s="10">
        <v>32.35</v>
      </c>
      <c r="F25" s="10">
        <v>32.7</v>
      </c>
      <c r="G25" s="11">
        <v>2893400</v>
      </c>
      <c r="H25" s="10">
        <v>32.17</v>
      </c>
      <c r="I25" s="5">
        <f t="shared" si="4"/>
        <v>-5</v>
      </c>
      <c r="J25" s="9">
        <v>38021</v>
      </c>
      <c r="K25" s="10">
        <v>23.06</v>
      </c>
      <c r="L25" s="10">
        <v>23.72</v>
      </c>
      <c r="M25" s="10">
        <v>23.05</v>
      </c>
      <c r="N25" s="10">
        <v>23.19</v>
      </c>
      <c r="O25" s="11">
        <v>8963500</v>
      </c>
      <c r="P25" s="10">
        <v>23.19</v>
      </c>
      <c r="Q25" s="5">
        <f t="shared" si="5"/>
        <v>-5</v>
      </c>
      <c r="R25" s="9">
        <v>37998</v>
      </c>
      <c r="S25" s="10">
        <v>8.16</v>
      </c>
      <c r="T25" s="10">
        <v>8.16</v>
      </c>
      <c r="U25" s="10">
        <v>7.94</v>
      </c>
      <c r="V25" s="10">
        <v>8.13</v>
      </c>
      <c r="W25" s="11">
        <v>16523200</v>
      </c>
      <c r="X25" s="10">
        <v>8.13</v>
      </c>
    </row>
    <row r="26" spans="1:24" ht="12.75">
      <c r="A26" s="5">
        <f t="shared" si="3"/>
        <v>-6</v>
      </c>
      <c r="B26" s="9">
        <v>37911</v>
      </c>
      <c r="C26" s="10">
        <v>32.97</v>
      </c>
      <c r="D26" s="10">
        <v>32.98</v>
      </c>
      <c r="E26" s="10">
        <v>32.51</v>
      </c>
      <c r="F26" s="10">
        <v>32.61</v>
      </c>
      <c r="G26" s="11">
        <v>2856100</v>
      </c>
      <c r="H26" s="10">
        <v>32.08</v>
      </c>
      <c r="I26" s="5">
        <f t="shared" si="4"/>
        <v>-6</v>
      </c>
      <c r="J26" s="9">
        <v>38020</v>
      </c>
      <c r="K26" s="10">
        <v>23.43</v>
      </c>
      <c r="L26" s="10">
        <v>23.88</v>
      </c>
      <c r="M26" s="10">
        <v>23.1</v>
      </c>
      <c r="N26" s="10">
        <v>23.26</v>
      </c>
      <c r="O26" s="11">
        <v>10004600</v>
      </c>
      <c r="P26" s="10">
        <v>23.26</v>
      </c>
      <c r="Q26" s="5">
        <f t="shared" si="5"/>
        <v>-6</v>
      </c>
      <c r="R26" s="9">
        <v>37995</v>
      </c>
      <c r="S26" s="10">
        <v>8.19</v>
      </c>
      <c r="T26" s="10">
        <v>8.21</v>
      </c>
      <c r="U26" s="10">
        <v>8.08</v>
      </c>
      <c r="V26" s="10">
        <v>8.15</v>
      </c>
      <c r="W26" s="11">
        <v>14415300</v>
      </c>
      <c r="X26" s="10">
        <v>8.15</v>
      </c>
    </row>
    <row r="27" spans="1:24" ht="12.75">
      <c r="A27" s="5">
        <f t="shared" si="3"/>
        <v>-7</v>
      </c>
      <c r="B27" s="9">
        <v>37910</v>
      </c>
      <c r="C27" s="10">
        <v>32.4</v>
      </c>
      <c r="D27" s="10">
        <v>32.99</v>
      </c>
      <c r="E27" s="10">
        <v>32.31</v>
      </c>
      <c r="F27" s="10">
        <v>32.85</v>
      </c>
      <c r="G27" s="11">
        <v>4096100</v>
      </c>
      <c r="H27" s="10">
        <v>32.31</v>
      </c>
      <c r="I27" s="5">
        <f t="shared" si="4"/>
        <v>-7</v>
      </c>
      <c r="J27" s="9">
        <v>38019</v>
      </c>
      <c r="K27" s="10">
        <v>23.8</v>
      </c>
      <c r="L27" s="10">
        <v>24.03</v>
      </c>
      <c r="M27" s="10">
        <v>23.6</v>
      </c>
      <c r="N27" s="10">
        <v>23.8</v>
      </c>
      <c r="O27" s="11">
        <v>9242300</v>
      </c>
      <c r="P27" s="10">
        <v>23.8</v>
      </c>
      <c r="Q27" s="5">
        <f t="shared" si="5"/>
        <v>-7</v>
      </c>
      <c r="R27" s="9">
        <v>37994</v>
      </c>
      <c r="S27" s="10">
        <v>8.25</v>
      </c>
      <c r="T27" s="10">
        <v>8.32</v>
      </c>
      <c r="U27" s="10">
        <v>8.16</v>
      </c>
      <c r="V27" s="10">
        <v>8.24</v>
      </c>
      <c r="W27" s="11">
        <v>14480700</v>
      </c>
      <c r="X27" s="10">
        <v>8.24</v>
      </c>
    </row>
    <row r="28" spans="1:24" ht="12.75">
      <c r="A28" s="5">
        <f t="shared" si="3"/>
        <v>-8</v>
      </c>
      <c r="B28" s="9">
        <v>37909</v>
      </c>
      <c r="C28" s="10">
        <v>32.8</v>
      </c>
      <c r="D28" s="10">
        <v>32.95</v>
      </c>
      <c r="E28" s="10">
        <v>32.35</v>
      </c>
      <c r="F28" s="10">
        <v>32.52</v>
      </c>
      <c r="G28" s="11">
        <v>3479400</v>
      </c>
      <c r="H28" s="10">
        <v>31.99</v>
      </c>
      <c r="I28" s="5">
        <f t="shared" si="4"/>
        <v>-8</v>
      </c>
      <c r="J28" s="9">
        <v>38016</v>
      </c>
      <c r="K28" s="10">
        <v>23.72</v>
      </c>
      <c r="L28" s="10">
        <v>24.18</v>
      </c>
      <c r="M28" s="10">
        <v>23.7</v>
      </c>
      <c r="N28" s="10">
        <v>24</v>
      </c>
      <c r="O28" s="11">
        <v>17033000</v>
      </c>
      <c r="P28" s="10">
        <v>24</v>
      </c>
      <c r="Q28" s="5">
        <f t="shared" si="5"/>
        <v>-8</v>
      </c>
      <c r="R28" s="9">
        <v>37993</v>
      </c>
      <c r="S28" s="10">
        <v>8.47</v>
      </c>
      <c r="T28" s="10">
        <v>8.5</v>
      </c>
      <c r="U28" s="10">
        <v>8.1</v>
      </c>
      <c r="V28" s="10">
        <v>8.21</v>
      </c>
      <c r="W28" s="11">
        <v>16616700</v>
      </c>
      <c r="X28" s="10">
        <v>8.21</v>
      </c>
    </row>
    <row r="29" spans="1:24" ht="12.75">
      <c r="A29" s="5">
        <f t="shared" si="3"/>
        <v>-9</v>
      </c>
      <c r="B29" s="9">
        <v>37908</v>
      </c>
      <c r="C29" s="10">
        <v>32.5</v>
      </c>
      <c r="D29" s="10">
        <v>32.69</v>
      </c>
      <c r="E29" s="10">
        <v>32.26</v>
      </c>
      <c r="F29" s="10">
        <v>32.63</v>
      </c>
      <c r="G29" s="11">
        <v>3323900</v>
      </c>
      <c r="H29" s="10">
        <v>32.1</v>
      </c>
      <c r="I29" s="5">
        <f t="shared" si="4"/>
        <v>-9</v>
      </c>
      <c r="J29" s="9">
        <v>38015</v>
      </c>
      <c r="K29" s="10">
        <v>23.8</v>
      </c>
      <c r="L29" s="10">
        <v>24.65</v>
      </c>
      <c r="M29" s="10">
        <v>22.98</v>
      </c>
      <c r="N29" s="10">
        <v>24.45</v>
      </c>
      <c r="O29" s="11">
        <v>15418200</v>
      </c>
      <c r="P29" s="10">
        <v>24.45</v>
      </c>
      <c r="Q29" s="5">
        <f t="shared" si="5"/>
        <v>-9</v>
      </c>
      <c r="R29" s="9">
        <v>37992</v>
      </c>
      <c r="S29" s="10">
        <v>7.98</v>
      </c>
      <c r="T29" s="10">
        <v>8.31</v>
      </c>
      <c r="U29" s="10">
        <v>7.92</v>
      </c>
      <c r="V29" s="10">
        <v>8.29</v>
      </c>
      <c r="W29" s="11">
        <v>16318100</v>
      </c>
      <c r="X29" s="10">
        <v>8.29</v>
      </c>
    </row>
    <row r="30" spans="1:24" ht="12.75">
      <c r="A30" s="5">
        <f t="shared" si="3"/>
        <v>-10</v>
      </c>
      <c r="B30" s="9">
        <v>37907</v>
      </c>
      <c r="C30" s="10">
        <v>32.16</v>
      </c>
      <c r="D30" s="10">
        <v>32.77</v>
      </c>
      <c r="E30" s="10">
        <v>32.16</v>
      </c>
      <c r="F30" s="10">
        <v>32.4</v>
      </c>
      <c r="G30" s="11">
        <v>2393700</v>
      </c>
      <c r="H30" s="10">
        <v>31.87</v>
      </c>
      <c r="I30" s="5">
        <f t="shared" si="4"/>
        <v>-10</v>
      </c>
      <c r="J30" s="9">
        <v>38014</v>
      </c>
      <c r="K30" s="10">
        <v>24.07</v>
      </c>
      <c r="L30" s="10">
        <v>24.13</v>
      </c>
      <c r="M30" s="10">
        <v>23.51</v>
      </c>
      <c r="N30" s="10">
        <v>23.67</v>
      </c>
      <c r="O30" s="11">
        <v>7306500</v>
      </c>
      <c r="P30" s="10">
        <v>23.67</v>
      </c>
      <c r="Q30" s="5">
        <f t="shared" si="5"/>
        <v>-10</v>
      </c>
      <c r="R30" s="9">
        <v>37991</v>
      </c>
      <c r="S30" s="10">
        <v>8</v>
      </c>
      <c r="T30" s="10">
        <v>8.08</v>
      </c>
      <c r="U30" s="10">
        <v>7.76</v>
      </c>
      <c r="V30" s="10">
        <v>8.03</v>
      </c>
      <c r="W30" s="11">
        <v>27337700</v>
      </c>
      <c r="X30" s="10">
        <v>8.03</v>
      </c>
    </row>
    <row r="31" spans="2:24" ht="12.75">
      <c r="B31" s="9"/>
      <c r="C31" s="10"/>
      <c r="D31" s="10"/>
      <c r="E31" s="10"/>
      <c r="F31" s="10"/>
      <c r="G31" s="11"/>
      <c r="H31" s="10"/>
      <c r="J31" s="9"/>
      <c r="K31" s="10"/>
      <c r="L31" s="10"/>
      <c r="M31" s="10"/>
      <c r="N31" s="10"/>
      <c r="O31" s="11"/>
      <c r="P31" s="10"/>
      <c r="R31" s="9"/>
      <c r="S31" s="10"/>
      <c r="T31" s="10"/>
      <c r="U31" s="10"/>
      <c r="V31" s="10"/>
      <c r="W31" s="11"/>
      <c r="X31" s="10"/>
    </row>
    <row r="32" spans="2:24" ht="12.75">
      <c r="B32" s="9"/>
      <c r="C32" s="10"/>
      <c r="D32" s="10"/>
      <c r="E32" s="10"/>
      <c r="F32" s="10"/>
      <c r="G32" s="11"/>
      <c r="H32" s="10"/>
      <c r="J32" s="9"/>
      <c r="K32" s="10"/>
      <c r="L32" s="10"/>
      <c r="M32" s="10"/>
      <c r="N32" s="10"/>
      <c r="O32" s="11"/>
      <c r="P32" s="10"/>
      <c r="R32" s="9"/>
      <c r="S32" s="10"/>
      <c r="T32" s="10"/>
      <c r="U32" s="10"/>
      <c r="V32" s="10"/>
      <c r="W32" s="11"/>
      <c r="X32" s="10"/>
    </row>
    <row r="33" spans="2:24" ht="12.75">
      <c r="B33" s="9"/>
      <c r="C33" s="10"/>
      <c r="D33" s="10"/>
      <c r="E33" s="10"/>
      <c r="F33" s="10"/>
      <c r="G33" s="11"/>
      <c r="H33" s="10"/>
      <c r="J33" s="9"/>
      <c r="K33" s="10"/>
      <c r="L33" s="10"/>
      <c r="M33" s="10"/>
      <c r="N33" s="10"/>
      <c r="O33" s="11"/>
      <c r="P33" s="10"/>
      <c r="R33" s="9"/>
      <c r="S33" s="10"/>
      <c r="T33" s="10"/>
      <c r="U33" s="10"/>
      <c r="V33" s="10"/>
      <c r="W33" s="11"/>
      <c r="X33" s="10"/>
    </row>
    <row r="34" spans="10:24" ht="12.75">
      <c r="J34" s="9"/>
      <c r="K34" s="10"/>
      <c r="L34" s="10"/>
      <c r="M34" s="10"/>
      <c r="N34" s="10"/>
      <c r="O34" s="11"/>
      <c r="P34" s="10"/>
      <c r="R34" s="9"/>
      <c r="S34" s="10"/>
      <c r="T34" s="10"/>
      <c r="U34" s="10"/>
      <c r="V34" s="10"/>
      <c r="W34" s="11"/>
      <c r="X34" s="10"/>
    </row>
    <row r="35" spans="18:24" ht="12.75">
      <c r="R35" s="9"/>
      <c r="S35" s="10"/>
      <c r="T35" s="10"/>
      <c r="U35" s="10"/>
      <c r="V35" s="10"/>
      <c r="W35" s="11"/>
      <c r="X35" s="10"/>
    </row>
    <row r="36" spans="18:24" ht="12.75">
      <c r="R36" s="9"/>
      <c r="S36" s="10"/>
      <c r="T36" s="10"/>
      <c r="U36" s="10"/>
      <c r="V36" s="10"/>
      <c r="W36" s="11"/>
      <c r="X36" s="10"/>
    </row>
    <row r="37" spans="18:24" ht="12.75">
      <c r="R37" s="9"/>
      <c r="S37" s="10"/>
      <c r="T37" s="10"/>
      <c r="U37" s="10"/>
      <c r="V37" s="10"/>
      <c r="W37" s="11"/>
      <c r="X37" s="1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140625" style="5" customWidth="1"/>
    <col min="2" max="2" width="9.140625" style="5" customWidth="1"/>
    <col min="3" max="3" width="8.00390625" style="5" customWidth="1"/>
    <col min="4" max="4" width="10.421875" style="5" customWidth="1"/>
    <col min="5" max="5" width="6.28125" style="5" customWidth="1"/>
    <col min="6" max="7" width="5.7109375" style="5" customWidth="1"/>
    <col min="8" max="16384" width="9.140625" style="5" customWidth="1"/>
  </cols>
  <sheetData>
    <row r="1" spans="1:18" ht="18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6" ht="12.75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4" ht="12.75">
      <c r="A3" s="5" t="s">
        <v>12</v>
      </c>
      <c r="C3" s="5" t="str">
        <f>'[1]Event Study Price Data'!C3</f>
        <v>FBF</v>
      </c>
      <c r="D3" s="7">
        <v>37921</v>
      </c>
    </row>
    <row r="4" spans="1:4" ht="12.75">
      <c r="A4" s="5" t="s">
        <v>14</v>
      </c>
      <c r="C4" s="5" t="str">
        <f>'[1]Event Study Price Data'!C4</f>
        <v>DIS</v>
      </c>
      <c r="D4" s="7">
        <v>38028</v>
      </c>
    </row>
    <row r="5" spans="1:4" ht="12.75">
      <c r="A5" s="5" t="s">
        <v>16</v>
      </c>
      <c r="C5" s="5" t="str">
        <f>'[1]Event Study Price Data'!C5</f>
        <v>AWE</v>
      </c>
      <c r="D5" s="7">
        <v>38004</v>
      </c>
    </row>
    <row r="6" spans="2:5" ht="12.75">
      <c r="B6" s="6" t="s">
        <v>21</v>
      </c>
      <c r="C6" s="12"/>
      <c r="D6" s="13"/>
      <c r="E6" s="6" t="s">
        <v>22</v>
      </c>
    </row>
    <row r="7" spans="1:7" ht="12.75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tr">
        <f>B7</f>
        <v>FBF</v>
      </c>
      <c r="F7" s="6" t="str">
        <f>C7</f>
        <v>DIS</v>
      </c>
      <c r="G7" s="6" t="str">
        <f>D7</f>
        <v>AWE</v>
      </c>
    </row>
    <row r="8" spans="1:7" ht="12.75">
      <c r="A8" s="5">
        <v>10</v>
      </c>
      <c r="B8" s="5">
        <f>'[1]Event Study Price Data'!H10</f>
        <v>39.69</v>
      </c>
      <c r="C8" s="5">
        <f>'[1]Event Study Price Data'!P10</f>
        <v>26.73</v>
      </c>
      <c r="D8" s="5">
        <f>'[1]Event Study Price Data'!X10</f>
        <v>11.08</v>
      </c>
      <c r="E8" s="5">
        <f aca="true" t="shared" si="0" ref="E8:G27">B8/B9-1</f>
        <v>-0.0037650602409640133</v>
      </c>
      <c r="F8" s="5">
        <f t="shared" si="0"/>
        <v>0.0163498098859316</v>
      </c>
      <c r="G8" s="5">
        <f t="shared" si="0"/>
        <v>-0.007168458781361964</v>
      </c>
    </row>
    <row r="9" spans="1:7" ht="12.75">
      <c r="A9" s="5">
        <f aca="true" t="shared" si="1" ref="A9:A28">A8-1</f>
        <v>9</v>
      </c>
      <c r="B9" s="5">
        <f>'[1]Event Study Price Data'!H11</f>
        <v>39.84</v>
      </c>
      <c r="C9" s="5">
        <f>'[1]Event Study Price Data'!P11</f>
        <v>26.3</v>
      </c>
      <c r="D9" s="5">
        <f>'[1]Event Study Price Data'!X11</f>
        <v>11.16</v>
      </c>
      <c r="E9" s="5">
        <f t="shared" si="0"/>
        <v>-0.010432190760059523</v>
      </c>
      <c r="F9" s="5">
        <f t="shared" si="0"/>
        <v>0.013097072419106404</v>
      </c>
      <c r="G9" s="5">
        <f t="shared" si="0"/>
        <v>0.009954751131221684</v>
      </c>
    </row>
    <row r="10" spans="1:7" ht="12.75">
      <c r="A10" s="5">
        <f t="shared" si="1"/>
        <v>8</v>
      </c>
      <c r="B10" s="5">
        <f>'[1]Event Study Price Data'!H12</f>
        <v>40.26</v>
      </c>
      <c r="C10" s="5">
        <f>'[1]Event Study Price Data'!P12</f>
        <v>25.96</v>
      </c>
      <c r="D10" s="5">
        <f>'[1]Event Study Price Data'!X12</f>
        <v>11.05</v>
      </c>
      <c r="E10" s="5">
        <f t="shared" si="0"/>
        <v>0.00927550764602647</v>
      </c>
      <c r="F10" s="5">
        <f t="shared" si="0"/>
        <v>-0.029532710280373853</v>
      </c>
      <c r="G10" s="5">
        <f t="shared" si="0"/>
        <v>0.0018132366273799772</v>
      </c>
    </row>
    <row r="11" spans="1:7" ht="12.75">
      <c r="A11" s="5">
        <f t="shared" si="1"/>
        <v>7</v>
      </c>
      <c r="B11" s="5">
        <f>'[1]Event Study Price Data'!H13</f>
        <v>39.89</v>
      </c>
      <c r="C11" s="5">
        <f>'[1]Event Study Price Data'!P13</f>
        <v>26.75</v>
      </c>
      <c r="D11" s="5">
        <f>'[1]Event Study Price Data'!X13</f>
        <v>11.03</v>
      </c>
      <c r="E11" s="5">
        <f t="shared" si="0"/>
        <v>0.007323232323232398</v>
      </c>
      <c r="F11" s="5">
        <f t="shared" si="0"/>
        <v>0.007532956685499137</v>
      </c>
      <c r="G11" s="5">
        <f t="shared" si="0"/>
        <v>0.0009074410163338875</v>
      </c>
    </row>
    <row r="12" spans="1:7" ht="12.75">
      <c r="A12" s="5">
        <f t="shared" si="1"/>
        <v>6</v>
      </c>
      <c r="B12" s="5">
        <f>'[1]Event Study Price Data'!H14</f>
        <v>39.6</v>
      </c>
      <c r="C12" s="5">
        <f>'[1]Event Study Price Data'!P14</f>
        <v>26.55</v>
      </c>
      <c r="D12" s="5">
        <f>'[1]Event Study Price Data'!X14</f>
        <v>11.02</v>
      </c>
      <c r="E12" s="5">
        <f t="shared" si="0"/>
        <v>-0.006522829904666239</v>
      </c>
      <c r="F12" s="5">
        <f t="shared" si="0"/>
        <v>-0.016666666666666607</v>
      </c>
      <c r="G12" s="5">
        <f t="shared" si="0"/>
        <v>-0.013428827215756556</v>
      </c>
    </row>
    <row r="13" spans="1:7" ht="12.75">
      <c r="A13" s="5">
        <f t="shared" si="1"/>
        <v>5</v>
      </c>
      <c r="B13" s="5">
        <f>'[1]Event Study Price Data'!H15</f>
        <v>39.86</v>
      </c>
      <c r="C13" s="5">
        <f>'[1]Event Study Price Data'!P15</f>
        <v>27</v>
      </c>
      <c r="D13" s="5">
        <f>'[1]Event Study Price Data'!X15</f>
        <v>11.17</v>
      </c>
      <c r="E13" s="5">
        <f t="shared" si="0"/>
        <v>0.003272086584445111</v>
      </c>
      <c r="F13" s="5">
        <f t="shared" si="0"/>
        <v>0.010857356795207718</v>
      </c>
      <c r="G13" s="5">
        <f t="shared" si="0"/>
        <v>0.021957913998170264</v>
      </c>
    </row>
    <row r="14" spans="1:7" ht="12.75">
      <c r="A14" s="5">
        <f t="shared" si="1"/>
        <v>4</v>
      </c>
      <c r="B14" s="5">
        <f>'[1]Event Study Price Data'!H16</f>
        <v>39.73</v>
      </c>
      <c r="C14" s="5">
        <f>'[1]Event Study Price Data'!P16</f>
        <v>26.71</v>
      </c>
      <c r="D14" s="5">
        <f>'[1]Event Study Price Data'!X16</f>
        <v>10.93</v>
      </c>
      <c r="E14" s="5">
        <f t="shared" si="0"/>
        <v>0.00709759188846637</v>
      </c>
      <c r="F14" s="5">
        <f t="shared" si="0"/>
        <v>-0.0070631970260222054</v>
      </c>
      <c r="G14" s="5">
        <f t="shared" si="0"/>
        <v>0.03016022620169645</v>
      </c>
    </row>
    <row r="15" spans="1:7" ht="12.75">
      <c r="A15" s="5">
        <f t="shared" si="1"/>
        <v>3</v>
      </c>
      <c r="B15" s="5">
        <f>'[1]Event Study Price Data'!H17</f>
        <v>39.45</v>
      </c>
      <c r="C15" s="5">
        <f>'[1]Event Study Price Data'!P17</f>
        <v>26.9</v>
      </c>
      <c r="D15" s="5">
        <f>'[1]Event Study Price Data'!X17</f>
        <v>10.61</v>
      </c>
      <c r="E15" s="5">
        <f t="shared" si="0"/>
        <v>0.01413881748071999</v>
      </c>
      <c r="F15" s="5">
        <f t="shared" si="0"/>
        <v>-0.0007429420505201678</v>
      </c>
      <c r="G15" s="5">
        <f t="shared" si="0"/>
        <v>0.004734848484848397</v>
      </c>
    </row>
    <row r="16" spans="1:7" ht="12.75">
      <c r="A16" s="5">
        <f t="shared" si="1"/>
        <v>2</v>
      </c>
      <c r="B16" s="5">
        <f>'[1]Event Study Price Data'!H18</f>
        <v>38.9</v>
      </c>
      <c r="C16" s="5">
        <f>'[1]Event Study Price Data'!P18</f>
        <v>26.92</v>
      </c>
      <c r="D16" s="5">
        <f>'[1]Event Study Price Data'!X18</f>
        <v>10.56</v>
      </c>
      <c r="E16" s="5">
        <f t="shared" si="0"/>
        <v>0.019124967251768377</v>
      </c>
      <c r="F16" s="5">
        <f t="shared" si="0"/>
        <v>-0.03857142857142848</v>
      </c>
      <c r="G16" s="5">
        <f t="shared" si="0"/>
        <v>-0.03912647861692442</v>
      </c>
    </row>
    <row r="17" spans="1:7" ht="12.75">
      <c r="A17" s="5">
        <f t="shared" si="1"/>
        <v>1</v>
      </c>
      <c r="B17" s="5">
        <f>'[1]Event Study Price Data'!H19</f>
        <v>38.17</v>
      </c>
      <c r="C17" s="5">
        <f>'[1]Event Study Price Data'!P19</f>
        <v>28</v>
      </c>
      <c r="D17" s="5">
        <f>'[1]Event Study Price Data'!X19</f>
        <v>10.99</v>
      </c>
      <c r="E17" s="5">
        <f t="shared" si="0"/>
        <v>-0.010114107883817391</v>
      </c>
      <c r="F17" s="5">
        <f t="shared" si="0"/>
        <v>0.014492753623188248</v>
      </c>
      <c r="G17" s="5">
        <f t="shared" si="0"/>
        <v>0.0577478344562079</v>
      </c>
    </row>
    <row r="18" spans="1:7" ht="12.75">
      <c r="A18" s="5">
        <f t="shared" si="1"/>
        <v>0</v>
      </c>
      <c r="B18" s="5">
        <f>'[1]Event Study Price Data'!H20</f>
        <v>38.56</v>
      </c>
      <c r="C18" s="5">
        <f>'[1]Event Study Price Data'!P20</f>
        <v>27.6</v>
      </c>
      <c r="D18" s="5">
        <f>'[1]Event Study Price Data'!X20</f>
        <v>10.39</v>
      </c>
      <c r="E18" s="5">
        <f t="shared" si="0"/>
        <v>0.2327365728900257</v>
      </c>
      <c r="F18" s="5">
        <f t="shared" si="0"/>
        <v>0.14617940199335555</v>
      </c>
      <c r="G18" s="5">
        <f t="shared" si="0"/>
        <v>0.040040040040040026</v>
      </c>
    </row>
    <row r="19" spans="1:7" ht="12.75">
      <c r="A19" s="5">
        <f t="shared" si="1"/>
        <v>-1</v>
      </c>
      <c r="B19" s="5">
        <f>'[1]Event Study Price Data'!H21</f>
        <v>31.28</v>
      </c>
      <c r="C19" s="5">
        <f>'[1]Event Study Price Data'!P21</f>
        <v>24.08</v>
      </c>
      <c r="D19" s="5">
        <f>'[1]Event Study Price Data'!X21</f>
        <v>9.99</v>
      </c>
      <c r="E19" s="5">
        <f t="shared" si="0"/>
        <v>-0.008243500317057673</v>
      </c>
      <c r="F19" s="5">
        <f t="shared" si="0"/>
        <v>0.013041649137568223</v>
      </c>
      <c r="G19" s="5">
        <f t="shared" si="0"/>
        <v>0.0183486238532109</v>
      </c>
    </row>
    <row r="20" spans="1:7" ht="12.75">
      <c r="A20" s="5">
        <f t="shared" si="1"/>
        <v>-2</v>
      </c>
      <c r="B20" s="5">
        <f>'[1]Event Study Price Data'!H22</f>
        <v>31.54</v>
      </c>
      <c r="C20" s="5">
        <f>'[1]Event Study Price Data'!P22</f>
        <v>23.77</v>
      </c>
      <c r="D20" s="5">
        <f>'[1]Event Study Price Data'!X22</f>
        <v>9.81</v>
      </c>
      <c r="E20" s="5">
        <f t="shared" si="0"/>
        <v>0.0022243406418811507</v>
      </c>
      <c r="F20" s="5">
        <f t="shared" si="0"/>
        <v>0.017987152034261156</v>
      </c>
      <c r="G20" s="5">
        <f t="shared" si="0"/>
        <v>-0.018018018018017945</v>
      </c>
    </row>
    <row r="21" spans="1:7" ht="12.75">
      <c r="A21" s="5">
        <f t="shared" si="1"/>
        <v>-3</v>
      </c>
      <c r="B21" s="5">
        <f>'[1]Event Study Price Data'!H23</f>
        <v>31.47</v>
      </c>
      <c r="C21" s="5">
        <f>'[1]Event Study Price Data'!P23</f>
        <v>23.35</v>
      </c>
      <c r="D21" s="5">
        <f>'[1]Event Study Price Data'!X23</f>
        <v>9.99</v>
      </c>
      <c r="E21" s="5">
        <f t="shared" si="0"/>
        <v>-0.012860727728983723</v>
      </c>
      <c r="F21" s="5">
        <f t="shared" si="0"/>
        <v>0.006465517241379448</v>
      </c>
      <c r="G21" s="5">
        <f t="shared" si="0"/>
        <v>0.1684210526315788</v>
      </c>
    </row>
    <row r="22" spans="1:7" ht="12.75">
      <c r="A22" s="5">
        <f t="shared" si="1"/>
        <v>-4</v>
      </c>
      <c r="B22" s="5">
        <f>'[1]Event Study Price Data'!H24</f>
        <v>31.88</v>
      </c>
      <c r="C22" s="5">
        <f>'[1]Event Study Price Data'!P24</f>
        <v>23.2</v>
      </c>
      <c r="D22" s="5">
        <f>'[1]Event Study Price Data'!X24</f>
        <v>8.55</v>
      </c>
      <c r="E22" s="5">
        <f t="shared" si="0"/>
        <v>-0.009014609884986147</v>
      </c>
      <c r="F22" s="5">
        <f t="shared" si="0"/>
        <v>0.00043122035360054767</v>
      </c>
      <c r="G22" s="5">
        <f t="shared" si="0"/>
        <v>0.05166051660516602</v>
      </c>
    </row>
    <row r="23" spans="1:7" ht="12.75">
      <c r="A23" s="5">
        <f t="shared" si="1"/>
        <v>-5</v>
      </c>
      <c r="B23" s="5">
        <f>'[1]Event Study Price Data'!H25</f>
        <v>32.17</v>
      </c>
      <c r="C23" s="5">
        <f>'[1]Event Study Price Data'!P25</f>
        <v>23.19</v>
      </c>
      <c r="D23" s="5">
        <f>'[1]Event Study Price Data'!X25</f>
        <v>8.13</v>
      </c>
      <c r="E23" s="5">
        <f t="shared" si="0"/>
        <v>0.002805486284289449</v>
      </c>
      <c r="F23" s="5">
        <f t="shared" si="0"/>
        <v>-0.003009458297506429</v>
      </c>
      <c r="G23" s="5">
        <f t="shared" si="0"/>
        <v>-0.0024539877300613355</v>
      </c>
    </row>
    <row r="24" spans="1:7" ht="12.75">
      <c r="A24" s="5">
        <f t="shared" si="1"/>
        <v>-6</v>
      </c>
      <c r="B24" s="5">
        <f>'[1]Event Study Price Data'!H26</f>
        <v>32.08</v>
      </c>
      <c r="C24" s="5">
        <f>'[1]Event Study Price Data'!P26</f>
        <v>23.26</v>
      </c>
      <c r="D24" s="5">
        <f>'[1]Event Study Price Data'!X26</f>
        <v>8.15</v>
      </c>
      <c r="E24" s="5">
        <f t="shared" si="0"/>
        <v>-0.007118539151965475</v>
      </c>
      <c r="F24" s="5">
        <f t="shared" si="0"/>
        <v>-0.02268907563025202</v>
      </c>
      <c r="G24" s="5">
        <f t="shared" si="0"/>
        <v>-0.010922330097087318</v>
      </c>
    </row>
    <row r="25" spans="1:7" ht="12.75">
      <c r="A25" s="5">
        <f t="shared" si="1"/>
        <v>-7</v>
      </c>
      <c r="B25" s="5">
        <f>'[1]Event Study Price Data'!H27</f>
        <v>32.31</v>
      </c>
      <c r="C25" s="5">
        <f>'[1]Event Study Price Data'!P27</f>
        <v>23.8</v>
      </c>
      <c r="D25" s="5">
        <f>'[1]Event Study Price Data'!X27</f>
        <v>8.24</v>
      </c>
      <c r="E25" s="5">
        <f t="shared" si="0"/>
        <v>0.01000312597686781</v>
      </c>
      <c r="F25" s="5">
        <f t="shared" si="0"/>
        <v>-0.008333333333333304</v>
      </c>
      <c r="G25" s="5">
        <f t="shared" si="0"/>
        <v>0.0036540803897684437</v>
      </c>
    </row>
    <row r="26" spans="1:7" ht="12.75">
      <c r="A26" s="5">
        <f t="shared" si="1"/>
        <v>-8</v>
      </c>
      <c r="B26" s="5">
        <f>'[1]Event Study Price Data'!H28</f>
        <v>31.99</v>
      </c>
      <c r="C26" s="5">
        <f>'[1]Event Study Price Data'!P28</f>
        <v>24</v>
      </c>
      <c r="D26" s="5">
        <f>'[1]Event Study Price Data'!X28</f>
        <v>8.21</v>
      </c>
      <c r="E26" s="5">
        <f t="shared" si="0"/>
        <v>-0.003426791277258645</v>
      </c>
      <c r="F26" s="5">
        <f t="shared" si="0"/>
        <v>-0.018404907975460127</v>
      </c>
      <c r="G26" s="5">
        <f t="shared" si="0"/>
        <v>-0.009650180940892428</v>
      </c>
    </row>
    <row r="27" spans="1:7" ht="12.75">
      <c r="A27" s="5">
        <f t="shared" si="1"/>
        <v>-9</v>
      </c>
      <c r="B27" s="5">
        <f>'[1]Event Study Price Data'!H29</f>
        <v>32.1</v>
      </c>
      <c r="C27" s="5">
        <f>'[1]Event Study Price Data'!P29</f>
        <v>24.45</v>
      </c>
      <c r="D27" s="5">
        <f>'[1]Event Study Price Data'!X29</f>
        <v>8.29</v>
      </c>
      <c r="E27" s="5">
        <f t="shared" si="0"/>
        <v>0.007216818324442986</v>
      </c>
      <c r="F27" s="5">
        <f t="shared" si="0"/>
        <v>0.032953105196451116</v>
      </c>
      <c r="G27" s="5">
        <f t="shared" si="0"/>
        <v>0.03237858032378571</v>
      </c>
    </row>
    <row r="28" spans="1:7" ht="12.75">
      <c r="A28" s="5">
        <f t="shared" si="1"/>
        <v>-10</v>
      </c>
      <c r="B28" s="5">
        <f>'[1]Event Study Price Data'!H30</f>
        <v>31.87</v>
      </c>
      <c r="C28" s="5">
        <f>'[1]Event Study Price Data'!P30</f>
        <v>23.67</v>
      </c>
      <c r="D28" s="5">
        <f>'[1]Event Study Price Data'!X30</f>
        <v>8.03</v>
      </c>
      <c r="E28" s="5" t="s">
        <v>7</v>
      </c>
      <c r="F28" s="5" t="s">
        <v>7</v>
      </c>
      <c r="G28" s="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5" width="9.140625" style="5" customWidth="1"/>
    <col min="6" max="6" width="10.7109375" style="5" customWidth="1"/>
    <col min="7" max="7" width="9.7109375" style="5" customWidth="1"/>
    <col min="8" max="16384" width="9.140625" style="5" customWidth="1"/>
  </cols>
  <sheetData>
    <row r="1" spans="1:15" ht="18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1" ht="12.75">
      <c r="A2" s="6" t="s">
        <v>18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19</v>
      </c>
      <c r="H2" s="6" t="s">
        <v>24</v>
      </c>
      <c r="I2" s="6" t="s">
        <v>13</v>
      </c>
      <c r="J2" s="6" t="s">
        <v>15</v>
      </c>
      <c r="K2" s="6" t="s">
        <v>17</v>
      </c>
    </row>
    <row r="3" spans="1:10" ht="12.75">
      <c r="A3" s="9">
        <v>38043</v>
      </c>
      <c r="B3" s="14">
        <v>1140.94</v>
      </c>
      <c r="C3" s="14">
        <v>1147.22</v>
      </c>
      <c r="D3" s="14">
        <v>1138.67</v>
      </c>
      <c r="E3" s="14">
        <v>1144.91</v>
      </c>
      <c r="F3" s="11">
        <v>1620109952</v>
      </c>
      <c r="G3" s="14">
        <v>1144.91</v>
      </c>
      <c r="H3" s="5">
        <f aca="true" t="shared" si="0" ref="H3:H66">E3/E4-1</f>
        <v>0.0010842288422359125</v>
      </c>
      <c r="J3" s="5">
        <f aca="true" t="shared" si="1" ref="J3:J12">J4+1</f>
        <v>10</v>
      </c>
    </row>
    <row r="4" spans="1:10" ht="12.75">
      <c r="A4" s="9">
        <v>38042</v>
      </c>
      <c r="B4" s="14">
        <v>1140.3</v>
      </c>
      <c r="C4" s="14">
        <v>1145.18</v>
      </c>
      <c r="D4" s="14">
        <v>1138.76</v>
      </c>
      <c r="E4" s="14">
        <v>1143.67</v>
      </c>
      <c r="F4" s="11">
        <v>1607939968</v>
      </c>
      <c r="G4" s="14">
        <v>1143.67</v>
      </c>
      <c r="H4" s="5">
        <f t="shared" si="0"/>
        <v>0.004020753408422673</v>
      </c>
      <c r="J4" s="5">
        <f t="shared" si="1"/>
        <v>9</v>
      </c>
    </row>
    <row r="5" spans="1:10" ht="12.75">
      <c r="A5" s="9">
        <v>38041</v>
      </c>
      <c r="B5" s="14">
        <v>1137.74</v>
      </c>
      <c r="C5" s="14">
        <v>1144.52</v>
      </c>
      <c r="D5" s="14">
        <v>1134.61</v>
      </c>
      <c r="E5" s="14">
        <v>1139.09</v>
      </c>
      <c r="F5" s="11">
        <v>1994489984</v>
      </c>
      <c r="G5" s="14">
        <v>1139.09</v>
      </c>
      <c r="H5" s="5">
        <f t="shared" si="0"/>
        <v>-0.00166522055408036</v>
      </c>
      <c r="J5" s="5">
        <f t="shared" si="1"/>
        <v>8</v>
      </c>
    </row>
    <row r="6" spans="1:10" ht="12.75">
      <c r="A6" s="9">
        <v>38040</v>
      </c>
      <c r="B6" s="14">
        <v>1146.56</v>
      </c>
      <c r="C6" s="14">
        <v>1146.66</v>
      </c>
      <c r="D6" s="14">
        <v>1137.35</v>
      </c>
      <c r="E6" s="14">
        <v>1140.99</v>
      </c>
      <c r="F6" s="11">
        <v>1820160000</v>
      </c>
      <c r="G6" s="14">
        <v>1140.99</v>
      </c>
      <c r="H6" s="5">
        <f t="shared" si="0"/>
        <v>-0.002727010514723127</v>
      </c>
      <c r="J6" s="5">
        <f t="shared" si="1"/>
        <v>7</v>
      </c>
    </row>
    <row r="7" spans="1:10" ht="12.75">
      <c r="A7" s="9">
        <v>38037</v>
      </c>
      <c r="B7" s="14">
        <v>1147.06</v>
      </c>
      <c r="C7" s="14">
        <v>1149.68</v>
      </c>
      <c r="D7" s="14">
        <v>1139.07</v>
      </c>
      <c r="E7" s="14">
        <v>1144.11</v>
      </c>
      <c r="F7" s="11">
        <v>1850130048</v>
      </c>
      <c r="G7" s="14">
        <v>1144.11</v>
      </c>
      <c r="H7" s="5">
        <f t="shared" si="0"/>
        <v>-0.0025717922340592336</v>
      </c>
      <c r="J7" s="5">
        <f t="shared" si="1"/>
        <v>6</v>
      </c>
    </row>
    <row r="8" spans="1:10" ht="12.75">
      <c r="A8" s="9">
        <v>38036</v>
      </c>
      <c r="B8" s="14">
        <v>1157.82</v>
      </c>
      <c r="C8" s="14">
        <v>1158.54</v>
      </c>
      <c r="D8" s="14">
        <v>1146.83</v>
      </c>
      <c r="E8" s="14">
        <v>1147.06</v>
      </c>
      <c r="F8" s="11">
        <v>1975500032</v>
      </c>
      <c r="G8" s="14">
        <v>1147.06</v>
      </c>
      <c r="H8" s="5">
        <f t="shared" si="0"/>
        <v>-0.004132590161657235</v>
      </c>
      <c r="J8" s="5">
        <f t="shared" si="1"/>
        <v>5</v>
      </c>
    </row>
    <row r="9" spans="1:10" ht="12.75">
      <c r="A9" s="9">
        <v>38035</v>
      </c>
      <c r="B9" s="14">
        <v>1156.99</v>
      </c>
      <c r="C9" s="14">
        <v>1157.32</v>
      </c>
      <c r="D9" s="14">
        <v>1149.85</v>
      </c>
      <c r="E9" s="14">
        <v>1151.82</v>
      </c>
      <c r="F9" s="11">
        <v>1674780032</v>
      </c>
      <c r="G9" s="14">
        <v>1151.82</v>
      </c>
      <c r="H9" s="5">
        <f t="shared" si="0"/>
        <v>-0.004468491516780637</v>
      </c>
      <c r="J9" s="5">
        <f t="shared" si="1"/>
        <v>4</v>
      </c>
    </row>
    <row r="10" spans="1:10" ht="12.75">
      <c r="A10" s="9">
        <v>38034</v>
      </c>
      <c r="B10" s="14">
        <v>1153.76</v>
      </c>
      <c r="C10" s="14">
        <v>1158.99</v>
      </c>
      <c r="D10" s="14">
        <v>1145.81</v>
      </c>
      <c r="E10" s="14">
        <v>1156.99</v>
      </c>
      <c r="F10" s="11">
        <v>1667270016</v>
      </c>
      <c r="G10" s="14">
        <v>1156.99</v>
      </c>
      <c r="H10" s="5">
        <f t="shared" si="0"/>
        <v>0.009757289602988273</v>
      </c>
      <c r="J10" s="5">
        <f t="shared" si="1"/>
        <v>3</v>
      </c>
    </row>
    <row r="11" spans="1:10" ht="12.75">
      <c r="A11" s="9">
        <v>38030</v>
      </c>
      <c r="B11" s="14">
        <v>1153.28</v>
      </c>
      <c r="C11" s="14">
        <v>1156.75</v>
      </c>
      <c r="D11" s="14">
        <v>1143.76</v>
      </c>
      <c r="E11" s="14">
        <v>1145.81</v>
      </c>
      <c r="F11" s="11">
        <v>1624380032</v>
      </c>
      <c r="G11" s="14">
        <v>1145.81</v>
      </c>
      <c r="H11" s="5">
        <f t="shared" si="0"/>
        <v>-0.005468227860186969</v>
      </c>
      <c r="J11" s="5">
        <f t="shared" si="1"/>
        <v>2</v>
      </c>
    </row>
    <row r="12" spans="1:10" ht="12.75">
      <c r="A12" s="9">
        <v>38029</v>
      </c>
      <c r="B12" s="14">
        <v>1154.88</v>
      </c>
      <c r="C12" s="14">
        <v>1157.76</v>
      </c>
      <c r="D12" s="14">
        <v>1151.43</v>
      </c>
      <c r="E12" s="14">
        <v>1152.11</v>
      </c>
      <c r="F12" s="11">
        <v>1697430016</v>
      </c>
      <c r="G12" s="14">
        <v>1152.11</v>
      </c>
      <c r="H12" s="5">
        <f t="shared" si="0"/>
        <v>-0.004880113322277557</v>
      </c>
      <c r="J12" s="5">
        <f t="shared" si="1"/>
        <v>1</v>
      </c>
    </row>
    <row r="13" spans="1:10" ht="12.75">
      <c r="A13" s="9">
        <v>38028</v>
      </c>
      <c r="B13" s="14">
        <v>1144.79</v>
      </c>
      <c r="C13" s="14">
        <v>1158.76</v>
      </c>
      <c r="D13" s="14">
        <v>1142.38</v>
      </c>
      <c r="E13" s="14">
        <v>1157.76</v>
      </c>
      <c r="F13" s="11">
        <v>2102109952</v>
      </c>
      <c r="G13" s="14">
        <v>1157.76</v>
      </c>
      <c r="H13" s="5">
        <f t="shared" si="0"/>
        <v>0.010667458142011643</v>
      </c>
      <c r="J13" s="5">
        <v>0</v>
      </c>
    </row>
    <row r="14" spans="1:10" ht="12.75">
      <c r="A14" s="9">
        <v>38027</v>
      </c>
      <c r="B14" s="14">
        <v>1139.38</v>
      </c>
      <c r="C14" s="14">
        <v>1146.87</v>
      </c>
      <c r="D14" s="14">
        <v>1138.91</v>
      </c>
      <c r="E14" s="14">
        <v>1145.54</v>
      </c>
      <c r="F14" s="11">
        <v>1554960000</v>
      </c>
      <c r="G14" s="14">
        <v>1145.54</v>
      </c>
      <c r="H14" s="5">
        <f t="shared" si="0"/>
        <v>0.005027153648414995</v>
      </c>
      <c r="J14" s="5">
        <f aca="true" t="shared" si="2" ref="J14:J23">J13-1</f>
        <v>-1</v>
      </c>
    </row>
    <row r="15" spans="1:10" ht="12.75">
      <c r="A15" s="9">
        <v>38026</v>
      </c>
      <c r="B15" s="14">
        <v>1143.23</v>
      </c>
      <c r="C15" s="14">
        <v>1144.45</v>
      </c>
      <c r="D15" s="14">
        <v>1139.21</v>
      </c>
      <c r="E15" s="14">
        <v>1139.81</v>
      </c>
      <c r="F15" s="11">
        <v>1507350016</v>
      </c>
      <c r="G15" s="14">
        <v>1139.81</v>
      </c>
      <c r="H15" s="5">
        <f t="shared" si="0"/>
        <v>-0.002581469424901117</v>
      </c>
      <c r="J15" s="5">
        <f t="shared" si="2"/>
        <v>-2</v>
      </c>
    </row>
    <row r="16" spans="1:10" ht="12.75">
      <c r="A16" s="9">
        <v>38023</v>
      </c>
      <c r="B16" s="14">
        <v>1128.89</v>
      </c>
      <c r="C16" s="14">
        <v>1142.77</v>
      </c>
      <c r="D16" s="14">
        <v>1128.58</v>
      </c>
      <c r="E16" s="14">
        <v>1142.76</v>
      </c>
      <c r="F16" s="11">
        <v>1772659968</v>
      </c>
      <c r="G16" s="14">
        <v>1142.76</v>
      </c>
      <c r="H16" s="5">
        <f t="shared" si="0"/>
        <v>0.012555489593209401</v>
      </c>
      <c r="J16" s="5">
        <f t="shared" si="2"/>
        <v>-3</v>
      </c>
    </row>
    <row r="17" spans="1:10" ht="12.75">
      <c r="A17" s="9">
        <v>38022</v>
      </c>
      <c r="B17" s="14">
        <v>1128.42</v>
      </c>
      <c r="C17" s="14">
        <v>1131.1</v>
      </c>
      <c r="D17" s="14">
        <v>1124.45</v>
      </c>
      <c r="E17" s="14">
        <v>1128.59</v>
      </c>
      <c r="F17" s="11">
        <v>1941209984</v>
      </c>
      <c r="G17" s="14">
        <v>1128.59</v>
      </c>
      <c r="H17" s="5">
        <f t="shared" si="0"/>
        <v>0.0018375173099456354</v>
      </c>
      <c r="J17" s="5">
        <f t="shared" si="2"/>
        <v>-4</v>
      </c>
    </row>
    <row r="18" spans="1:10" ht="12.75">
      <c r="A18" s="9">
        <v>38021</v>
      </c>
      <c r="B18" s="14">
        <v>1128.74</v>
      </c>
      <c r="C18" s="14">
        <v>1136.03</v>
      </c>
      <c r="D18" s="14">
        <v>1124.84</v>
      </c>
      <c r="E18" s="14">
        <v>1126.52</v>
      </c>
      <c r="F18" s="11">
        <v>2146780032</v>
      </c>
      <c r="G18" s="14">
        <v>1126.52</v>
      </c>
      <c r="H18" s="5">
        <f t="shared" si="0"/>
        <v>-0.008371257801290444</v>
      </c>
      <c r="J18" s="5">
        <f t="shared" si="2"/>
        <v>-5</v>
      </c>
    </row>
    <row r="19" spans="1:11" ht="12.75">
      <c r="A19" s="9">
        <v>38020</v>
      </c>
      <c r="B19" s="14">
        <v>1134.86</v>
      </c>
      <c r="C19" s="14">
        <v>1137.31</v>
      </c>
      <c r="D19" s="14">
        <v>1131.45</v>
      </c>
      <c r="E19" s="14">
        <v>1136.03</v>
      </c>
      <c r="F19" s="11">
        <v>1740009984</v>
      </c>
      <c r="G19" s="14">
        <v>1136.03</v>
      </c>
      <c r="H19" s="5">
        <f t="shared" si="0"/>
        <v>0.0006782587248734817</v>
      </c>
      <c r="J19" s="5">
        <f t="shared" si="2"/>
        <v>-6</v>
      </c>
      <c r="K19" s="5">
        <f aca="true" t="shared" si="3" ref="K19:K28">K20+1</f>
        <v>10</v>
      </c>
    </row>
    <row r="20" spans="1:11" ht="12.75">
      <c r="A20" s="9">
        <v>38019</v>
      </c>
      <c r="B20" s="14">
        <v>1132.58</v>
      </c>
      <c r="C20" s="14">
        <v>1142.47</v>
      </c>
      <c r="D20" s="14">
        <v>1127.88</v>
      </c>
      <c r="E20" s="14">
        <v>1135.26</v>
      </c>
      <c r="F20" s="11">
        <v>1948329984</v>
      </c>
      <c r="G20" s="14">
        <v>1135.26</v>
      </c>
      <c r="H20" s="5">
        <f t="shared" si="0"/>
        <v>0.0036512160405963723</v>
      </c>
      <c r="J20" s="5">
        <f t="shared" si="2"/>
        <v>-7</v>
      </c>
      <c r="K20" s="5">
        <f t="shared" si="3"/>
        <v>9</v>
      </c>
    </row>
    <row r="21" spans="1:11" ht="12.75">
      <c r="A21" s="9">
        <v>38016</v>
      </c>
      <c r="B21" s="14">
        <v>1133.06</v>
      </c>
      <c r="C21" s="14">
        <v>1133.2</v>
      </c>
      <c r="D21" s="14">
        <v>1127.81</v>
      </c>
      <c r="E21" s="14">
        <v>1131.13</v>
      </c>
      <c r="F21" s="11">
        <v>1309560064</v>
      </c>
      <c r="G21" s="14">
        <v>1131.13</v>
      </c>
      <c r="H21" s="5">
        <f t="shared" si="0"/>
        <v>-0.0026276110782902373</v>
      </c>
      <c r="J21" s="5">
        <f t="shared" si="2"/>
        <v>-8</v>
      </c>
      <c r="K21" s="5">
        <f t="shared" si="3"/>
        <v>8</v>
      </c>
    </row>
    <row r="22" spans="1:11" ht="12.75">
      <c r="A22" s="9">
        <v>38015</v>
      </c>
      <c r="B22" s="14">
        <v>1130.06</v>
      </c>
      <c r="C22" s="14">
        <v>1134.19</v>
      </c>
      <c r="D22" s="14">
        <v>1122.41</v>
      </c>
      <c r="E22" s="14">
        <v>1134.11</v>
      </c>
      <c r="F22" s="11">
        <v>1631110016</v>
      </c>
      <c r="G22" s="14">
        <v>1134.11</v>
      </c>
      <c r="H22" s="5">
        <f t="shared" si="0"/>
        <v>0.0049890117680417845</v>
      </c>
      <c r="J22" s="5">
        <f t="shared" si="2"/>
        <v>-9</v>
      </c>
      <c r="K22" s="5">
        <f t="shared" si="3"/>
        <v>7</v>
      </c>
    </row>
    <row r="23" spans="1:11" ht="12.75">
      <c r="A23" s="9">
        <v>38014</v>
      </c>
      <c r="B23" s="14">
        <v>1146.31</v>
      </c>
      <c r="C23" s="14">
        <v>1149.08</v>
      </c>
      <c r="D23" s="14">
        <v>1126.61</v>
      </c>
      <c r="E23" s="14">
        <v>1128.48</v>
      </c>
      <c r="F23" s="11">
        <v>1483849984</v>
      </c>
      <c r="G23" s="14">
        <v>1128.48</v>
      </c>
      <c r="H23" s="5">
        <f t="shared" si="0"/>
        <v>-0.013609545037367221</v>
      </c>
      <c r="J23" s="5">
        <f t="shared" si="2"/>
        <v>-10</v>
      </c>
      <c r="K23" s="5">
        <f t="shared" si="3"/>
        <v>6</v>
      </c>
    </row>
    <row r="24" spans="1:11" ht="12.75">
      <c r="A24" s="9">
        <v>38013</v>
      </c>
      <c r="B24" s="14">
        <v>1154.38</v>
      </c>
      <c r="C24" s="14">
        <v>1155.14</v>
      </c>
      <c r="D24" s="14">
        <v>1144.05</v>
      </c>
      <c r="E24" s="14">
        <v>1144.05</v>
      </c>
      <c r="F24" s="11">
        <v>1379830016</v>
      </c>
      <c r="G24" s="14">
        <v>1144.05</v>
      </c>
      <c r="H24" s="5">
        <f t="shared" si="0"/>
        <v>-0.009797727135030243</v>
      </c>
      <c r="K24" s="5">
        <f t="shared" si="3"/>
        <v>5</v>
      </c>
    </row>
    <row r="25" spans="1:11" ht="12.75">
      <c r="A25" s="9">
        <v>38012</v>
      </c>
      <c r="B25" s="14">
        <v>1141.15</v>
      </c>
      <c r="C25" s="14">
        <v>1155.37</v>
      </c>
      <c r="D25" s="14">
        <v>1141.15</v>
      </c>
      <c r="E25" s="14">
        <v>1155.37</v>
      </c>
      <c r="F25" s="11">
        <v>1180950016</v>
      </c>
      <c r="G25" s="14">
        <v>1155.37</v>
      </c>
      <c r="H25" s="5">
        <f t="shared" si="0"/>
        <v>0.012106346633962595</v>
      </c>
      <c r="K25" s="5">
        <f t="shared" si="3"/>
        <v>4</v>
      </c>
    </row>
    <row r="26" spans="1:11" ht="12.75">
      <c r="A26" s="9">
        <v>38009</v>
      </c>
      <c r="B26" s="14">
        <v>1145.98</v>
      </c>
      <c r="C26" s="14">
        <v>1150.21</v>
      </c>
      <c r="D26" s="14">
        <v>1136.84</v>
      </c>
      <c r="E26" s="14">
        <v>1141.55</v>
      </c>
      <c r="F26" s="11">
        <v>1322759936</v>
      </c>
      <c r="G26" s="14">
        <v>1141.55</v>
      </c>
      <c r="H26" s="5">
        <f t="shared" si="0"/>
        <v>-0.0020892704162807085</v>
      </c>
      <c r="K26" s="5">
        <f t="shared" si="3"/>
        <v>3</v>
      </c>
    </row>
    <row r="27" spans="1:11" ht="12.75">
      <c r="A27" s="9">
        <v>38008</v>
      </c>
      <c r="B27" s="14">
        <v>1147.99</v>
      </c>
      <c r="C27" s="14">
        <v>1150.43</v>
      </c>
      <c r="D27" s="14">
        <v>1143.04</v>
      </c>
      <c r="E27" s="14">
        <v>1143.94</v>
      </c>
      <c r="F27" s="11">
        <v>1390669952</v>
      </c>
      <c r="G27" s="14">
        <v>1143.94</v>
      </c>
      <c r="H27" s="5">
        <f t="shared" si="0"/>
        <v>-0.0032066363430401923</v>
      </c>
      <c r="K27" s="5">
        <f t="shared" si="3"/>
        <v>2</v>
      </c>
    </row>
    <row r="28" spans="1:11" ht="12.75">
      <c r="A28" s="9">
        <v>38007</v>
      </c>
      <c r="B28" s="14">
        <v>1137.85</v>
      </c>
      <c r="C28" s="14">
        <v>1148.91</v>
      </c>
      <c r="D28" s="14">
        <v>1134.65</v>
      </c>
      <c r="E28" s="14">
        <v>1147.62</v>
      </c>
      <c r="F28" s="11">
        <v>1404349952</v>
      </c>
      <c r="G28" s="14">
        <v>1147.62</v>
      </c>
      <c r="H28" s="5">
        <f t="shared" si="0"/>
        <v>0.007771542980584245</v>
      </c>
      <c r="K28" s="5">
        <f t="shared" si="3"/>
        <v>1</v>
      </c>
    </row>
    <row r="29" spans="1:11" ht="12.75">
      <c r="A29" s="9">
        <v>38006</v>
      </c>
      <c r="B29" s="14">
        <v>1140.8</v>
      </c>
      <c r="C29" s="14">
        <v>1142.8</v>
      </c>
      <c r="D29" s="14">
        <v>1135.41</v>
      </c>
      <c r="E29" s="14">
        <v>1138.77</v>
      </c>
      <c r="F29" s="11">
        <v>1444819968</v>
      </c>
      <c r="G29" s="14">
        <v>1138.77</v>
      </c>
      <c r="H29" s="5">
        <f t="shared" si="0"/>
        <v>-0.000929963240132281</v>
      </c>
      <c r="K29" s="5">
        <v>0</v>
      </c>
    </row>
    <row r="30" spans="1:11" ht="12.75">
      <c r="A30" s="9">
        <v>38002</v>
      </c>
      <c r="B30" s="14">
        <v>1134.57</v>
      </c>
      <c r="C30" s="14">
        <v>1139.83</v>
      </c>
      <c r="D30" s="14">
        <v>1133.52</v>
      </c>
      <c r="E30" s="14">
        <v>1139.83</v>
      </c>
      <c r="F30" s="11">
        <v>1580880000</v>
      </c>
      <c r="G30" s="14">
        <v>1139.83</v>
      </c>
      <c r="H30" s="5">
        <f t="shared" si="0"/>
        <v>0.006872487964312501</v>
      </c>
      <c r="K30" s="5">
        <f aca="true" t="shared" si="4" ref="K30:K39">K29-1</f>
        <v>-1</v>
      </c>
    </row>
    <row r="31" spans="1:11" ht="12.75">
      <c r="A31" s="9">
        <v>38001</v>
      </c>
      <c r="B31" s="14">
        <v>1128.67</v>
      </c>
      <c r="C31" s="14">
        <v>1136.35</v>
      </c>
      <c r="D31" s="14">
        <v>1123.76</v>
      </c>
      <c r="E31" s="14">
        <v>1132.05</v>
      </c>
      <c r="F31" s="11">
        <v>1451590016</v>
      </c>
      <c r="G31" s="14">
        <v>1132.05</v>
      </c>
      <c r="H31" s="5">
        <f t="shared" si="0"/>
        <v>0.0013533595159749279</v>
      </c>
      <c r="K31" s="5">
        <f t="shared" si="4"/>
        <v>-2</v>
      </c>
    </row>
    <row r="32" spans="1:11" ht="12.75">
      <c r="A32" s="9">
        <v>38000</v>
      </c>
      <c r="B32" s="14">
        <v>1122.68</v>
      </c>
      <c r="C32" s="14">
        <v>1130.74</v>
      </c>
      <c r="D32" s="14">
        <v>1122.68</v>
      </c>
      <c r="E32" s="14">
        <v>1130.52</v>
      </c>
      <c r="F32" s="11">
        <v>1218739968</v>
      </c>
      <c r="G32" s="14">
        <v>1130.52</v>
      </c>
      <c r="H32" s="5">
        <f t="shared" si="0"/>
        <v>0.008294536308663725</v>
      </c>
      <c r="K32" s="5">
        <f t="shared" si="4"/>
        <v>-3</v>
      </c>
    </row>
    <row r="33" spans="1:11" ht="12.75">
      <c r="A33" s="9">
        <v>37999</v>
      </c>
      <c r="B33" s="14">
        <v>1127.11</v>
      </c>
      <c r="C33" s="14">
        <v>1129.04</v>
      </c>
      <c r="D33" s="14">
        <v>1115.24</v>
      </c>
      <c r="E33" s="14">
        <v>1121.22</v>
      </c>
      <c r="F33" s="11">
        <v>1292179968</v>
      </c>
      <c r="G33" s="14">
        <v>1121.22</v>
      </c>
      <c r="H33" s="5">
        <f t="shared" si="0"/>
        <v>-0.005331653699777283</v>
      </c>
      <c r="K33" s="5">
        <f t="shared" si="4"/>
        <v>-4</v>
      </c>
    </row>
    <row r="34" spans="1:11" ht="12.75">
      <c r="A34" s="9">
        <v>37998</v>
      </c>
      <c r="B34" s="14">
        <v>1123.1</v>
      </c>
      <c r="C34" s="14">
        <v>1127.85</v>
      </c>
      <c r="D34" s="14">
        <v>1121.06</v>
      </c>
      <c r="E34" s="14">
        <v>1127.23</v>
      </c>
      <c r="F34" s="11">
        <v>1162499968</v>
      </c>
      <c r="G34" s="14">
        <v>1127.23</v>
      </c>
      <c r="H34" s="5">
        <f t="shared" si="0"/>
        <v>0.004786693526821706</v>
      </c>
      <c r="K34" s="5">
        <f t="shared" si="4"/>
        <v>-5</v>
      </c>
    </row>
    <row r="35" spans="1:11" ht="12.75">
      <c r="A35" s="9">
        <v>37995</v>
      </c>
      <c r="B35" s="14">
        <v>1128.92</v>
      </c>
      <c r="C35" s="14">
        <v>1131.3</v>
      </c>
      <c r="D35" s="14">
        <v>1120.97</v>
      </c>
      <c r="E35" s="14">
        <v>1121.86</v>
      </c>
      <c r="F35" s="11">
        <v>1386509952</v>
      </c>
      <c r="G35" s="14">
        <v>1121.86</v>
      </c>
      <c r="H35" s="5">
        <f t="shared" si="0"/>
        <v>-0.008887553890734479</v>
      </c>
      <c r="K35" s="5">
        <f t="shared" si="4"/>
        <v>-6</v>
      </c>
    </row>
    <row r="36" spans="1:11" ht="12.75">
      <c r="A36" s="9">
        <v>37994</v>
      </c>
      <c r="B36" s="14">
        <v>1126.33</v>
      </c>
      <c r="C36" s="14">
        <v>1131.92</v>
      </c>
      <c r="D36" s="14">
        <v>1124.91</v>
      </c>
      <c r="E36" s="14">
        <v>1131.92</v>
      </c>
      <c r="F36" s="11">
        <v>1571629952</v>
      </c>
      <c r="G36" s="14">
        <v>1131.92</v>
      </c>
      <c r="H36" s="5">
        <f t="shared" si="0"/>
        <v>0.004963021494588826</v>
      </c>
      <c r="K36" s="5">
        <f t="shared" si="4"/>
        <v>-7</v>
      </c>
    </row>
    <row r="37" spans="1:11" ht="12.75">
      <c r="A37" s="9">
        <v>37993</v>
      </c>
      <c r="B37" s="14">
        <v>1122.32</v>
      </c>
      <c r="C37" s="14">
        <v>1126.33</v>
      </c>
      <c r="D37" s="14">
        <v>1116.45</v>
      </c>
      <c r="E37" s="14">
        <v>1126.33</v>
      </c>
      <c r="F37" s="11">
        <v>1376790016</v>
      </c>
      <c r="G37" s="14">
        <v>1126.33</v>
      </c>
      <c r="H37" s="5">
        <f t="shared" si="0"/>
        <v>0.0023672430517855947</v>
      </c>
      <c r="K37" s="5">
        <f t="shared" si="4"/>
        <v>-8</v>
      </c>
    </row>
    <row r="38" spans="1:11" ht="12.75">
      <c r="A38" s="9">
        <v>37992</v>
      </c>
      <c r="B38" s="14">
        <v>1120.74</v>
      </c>
      <c r="C38" s="14">
        <v>1124.44</v>
      </c>
      <c r="D38" s="14">
        <v>1118.52</v>
      </c>
      <c r="E38" s="14">
        <v>1123.67</v>
      </c>
      <c r="F38" s="11">
        <v>1239250048</v>
      </c>
      <c r="G38" s="14">
        <v>1123.67</v>
      </c>
      <c r="H38" s="5">
        <f t="shared" si="0"/>
        <v>0.0012920817664985318</v>
      </c>
      <c r="K38" s="5">
        <f t="shared" si="4"/>
        <v>-9</v>
      </c>
    </row>
    <row r="39" spans="1:11" ht="12.75">
      <c r="A39" s="9">
        <v>37991</v>
      </c>
      <c r="B39" s="14">
        <v>1112.35</v>
      </c>
      <c r="C39" s="14">
        <v>1122.22</v>
      </c>
      <c r="D39" s="14">
        <v>1112.35</v>
      </c>
      <c r="E39" s="14">
        <v>1122.22</v>
      </c>
      <c r="F39" s="11">
        <v>1306880000</v>
      </c>
      <c r="G39" s="14">
        <v>1122.22</v>
      </c>
      <c r="H39" s="5">
        <f t="shared" si="0"/>
        <v>0.012395352193995457</v>
      </c>
      <c r="K39" s="5">
        <f t="shared" si="4"/>
        <v>-10</v>
      </c>
    </row>
    <row r="40" spans="1:8" ht="12.75">
      <c r="A40" s="9">
        <v>37988</v>
      </c>
      <c r="B40" s="14">
        <v>1112.61</v>
      </c>
      <c r="C40" s="14">
        <v>1118.7</v>
      </c>
      <c r="D40" s="14">
        <v>1105.02</v>
      </c>
      <c r="E40" s="14">
        <v>1108.48</v>
      </c>
      <c r="F40" s="11">
        <v>951875008</v>
      </c>
      <c r="G40" s="14">
        <v>1108.48</v>
      </c>
      <c r="H40" s="5">
        <f t="shared" si="0"/>
        <v>-0.003093747751636844</v>
      </c>
    </row>
    <row r="41" spans="1:8" ht="12.75">
      <c r="A41" s="9">
        <v>37986</v>
      </c>
      <c r="B41" s="14">
        <v>1109.54</v>
      </c>
      <c r="C41" s="14">
        <v>1112.52</v>
      </c>
      <c r="D41" s="14">
        <v>1106.26</v>
      </c>
      <c r="E41" s="14">
        <v>1111.92</v>
      </c>
      <c r="F41" s="11">
        <v>817198976</v>
      </c>
      <c r="G41" s="14">
        <v>1111.92</v>
      </c>
      <c r="H41" s="5">
        <f t="shared" si="0"/>
        <v>0.0020547204498755356</v>
      </c>
    </row>
    <row r="42" spans="1:8" ht="12.75">
      <c r="A42" s="9">
        <v>37985</v>
      </c>
      <c r="B42" s="14">
        <v>1108.65</v>
      </c>
      <c r="C42" s="14">
        <v>1109.75</v>
      </c>
      <c r="D42" s="14">
        <v>1106.4</v>
      </c>
      <c r="E42" s="14">
        <v>1109.64</v>
      </c>
      <c r="F42" s="11">
        <v>774324992</v>
      </c>
      <c r="G42" s="14">
        <v>1109.64</v>
      </c>
      <c r="H42" s="5">
        <f t="shared" si="0"/>
        <v>0.000144211702779673</v>
      </c>
    </row>
    <row r="43" spans="1:8" ht="12.75">
      <c r="A43" s="9">
        <v>37984</v>
      </c>
      <c r="B43" s="14">
        <v>1097.53</v>
      </c>
      <c r="C43" s="14">
        <v>1109.48</v>
      </c>
      <c r="D43" s="14">
        <v>1097.53</v>
      </c>
      <c r="E43" s="14">
        <v>1109.48</v>
      </c>
      <c r="F43" s="11">
        <v>813236992</v>
      </c>
      <c r="G43" s="14">
        <v>1109.48</v>
      </c>
      <c r="H43" s="5">
        <f t="shared" si="0"/>
        <v>0.012400879650329877</v>
      </c>
    </row>
    <row r="44" spans="1:8" ht="12.75">
      <c r="A44" s="9">
        <v>37981</v>
      </c>
      <c r="B44" s="14">
        <v>1094.75</v>
      </c>
      <c r="C44" s="14">
        <v>1098.46</v>
      </c>
      <c r="D44" s="14">
        <v>1094.75</v>
      </c>
      <c r="E44" s="14">
        <v>1095.89</v>
      </c>
      <c r="F44" s="11">
        <v>258871008</v>
      </c>
      <c r="G44" s="14">
        <v>1095.89</v>
      </c>
      <c r="H44" s="5">
        <f t="shared" si="0"/>
        <v>0.0016909802201017232</v>
      </c>
    </row>
    <row r="45" spans="1:8" ht="12.75">
      <c r="A45" s="9">
        <v>37979</v>
      </c>
      <c r="B45" s="14">
        <v>1094.56</v>
      </c>
      <c r="C45" s="14">
        <v>1096.38</v>
      </c>
      <c r="D45" s="14">
        <v>1092.75</v>
      </c>
      <c r="E45" s="14">
        <v>1094.04</v>
      </c>
      <c r="F45" s="11">
        <v>392068000</v>
      </c>
      <c r="G45" s="14">
        <v>1094.04</v>
      </c>
      <c r="H45" s="5">
        <f t="shared" si="0"/>
        <v>-0.0018065363770733978</v>
      </c>
    </row>
    <row r="46" spans="1:8" ht="12.75">
      <c r="A46" s="9">
        <v>37978</v>
      </c>
      <c r="B46" s="14">
        <v>1091.88</v>
      </c>
      <c r="C46" s="14">
        <v>1096.79</v>
      </c>
      <c r="D46" s="14">
        <v>1091.77</v>
      </c>
      <c r="E46" s="14">
        <v>1096.02</v>
      </c>
      <c r="F46" s="11">
        <v>934430976</v>
      </c>
      <c r="G46" s="14">
        <v>1096.02</v>
      </c>
      <c r="H46" s="5">
        <f t="shared" si="0"/>
        <v>0.0028180869947114218</v>
      </c>
    </row>
    <row r="47" spans="1:8" ht="12.75">
      <c r="A47" s="9">
        <v>37977</v>
      </c>
      <c r="B47" s="14">
        <v>1086.58</v>
      </c>
      <c r="C47" s="14">
        <v>1092.94</v>
      </c>
      <c r="D47" s="14">
        <v>1085.82</v>
      </c>
      <c r="E47" s="14">
        <v>1092.94</v>
      </c>
      <c r="F47" s="11">
        <v>984177984</v>
      </c>
      <c r="G47" s="14">
        <v>1092.94</v>
      </c>
      <c r="H47" s="5">
        <f t="shared" si="0"/>
        <v>0.003922217017094276</v>
      </c>
    </row>
    <row r="48" spans="1:8" ht="12.75">
      <c r="A48" s="9">
        <v>37974</v>
      </c>
      <c r="B48" s="14">
        <v>1090.02</v>
      </c>
      <c r="C48" s="14">
        <v>1091.03</v>
      </c>
      <c r="D48" s="14">
        <v>1084.24</v>
      </c>
      <c r="E48" s="14">
        <v>1088.67</v>
      </c>
      <c r="F48" s="11">
        <v>1445660032</v>
      </c>
      <c r="G48" s="14">
        <v>1088.67</v>
      </c>
      <c r="H48" s="5">
        <f t="shared" si="0"/>
        <v>-0.00046824216382967965</v>
      </c>
    </row>
    <row r="49" spans="1:8" ht="12.75">
      <c r="A49" s="9">
        <v>37973</v>
      </c>
      <c r="B49" s="14">
        <v>1076.92</v>
      </c>
      <c r="C49" s="14">
        <v>1089.45</v>
      </c>
      <c r="D49" s="14">
        <v>1076.92</v>
      </c>
      <c r="E49" s="14">
        <v>1089.18</v>
      </c>
      <c r="F49" s="11">
        <v>1257990016</v>
      </c>
      <c r="G49" s="14">
        <v>1089.18</v>
      </c>
      <c r="H49" s="5">
        <f t="shared" si="0"/>
        <v>0.011797711058264104</v>
      </c>
    </row>
    <row r="50" spans="1:8" ht="12.75">
      <c r="A50" s="9">
        <v>37972</v>
      </c>
      <c r="B50" s="14">
        <v>1074.16</v>
      </c>
      <c r="C50" s="14">
        <v>1076.52</v>
      </c>
      <c r="D50" s="14">
        <v>1071.16</v>
      </c>
      <c r="E50" s="14">
        <v>1076.48</v>
      </c>
      <c r="F50" s="11">
        <v>1094589952</v>
      </c>
      <c r="G50" s="14">
        <v>1076.48</v>
      </c>
      <c r="H50" s="5">
        <f t="shared" si="0"/>
        <v>0.0012556621059778283</v>
      </c>
    </row>
    <row r="51" spans="1:8" ht="12.75">
      <c r="A51" s="9">
        <v>37971</v>
      </c>
      <c r="B51" s="14">
        <v>1068.37</v>
      </c>
      <c r="C51" s="14">
        <v>1075.91</v>
      </c>
      <c r="D51" s="14">
        <v>1068.34</v>
      </c>
      <c r="E51" s="14">
        <v>1075.13</v>
      </c>
      <c r="F51" s="11">
        <v>1245350016</v>
      </c>
      <c r="G51" s="14">
        <v>1075.13</v>
      </c>
      <c r="H51" s="5">
        <f t="shared" si="0"/>
        <v>0.0066383281525037585</v>
      </c>
    </row>
    <row r="52" spans="1:8" ht="12.75">
      <c r="A52" s="9">
        <v>37970</v>
      </c>
      <c r="B52" s="14">
        <v>1080.11</v>
      </c>
      <c r="C52" s="14">
        <v>1082.82</v>
      </c>
      <c r="D52" s="14">
        <v>1068.04</v>
      </c>
      <c r="E52" s="14">
        <v>1068.04</v>
      </c>
      <c r="F52" s="11">
        <v>1248720000</v>
      </c>
      <c r="G52" s="14">
        <v>1068.04</v>
      </c>
      <c r="H52" s="5">
        <f t="shared" si="0"/>
        <v>-0.005678961774070568</v>
      </c>
    </row>
    <row r="53" spans="1:8" ht="12.75">
      <c r="A53" s="9">
        <v>37967</v>
      </c>
      <c r="B53" s="14">
        <v>1072.14</v>
      </c>
      <c r="C53" s="14">
        <v>1074.77</v>
      </c>
      <c r="D53" s="14">
        <v>1067.83</v>
      </c>
      <c r="E53" s="14">
        <v>1074.14</v>
      </c>
      <c r="F53" s="11">
        <v>948680000</v>
      </c>
      <c r="G53" s="14">
        <v>1074.14</v>
      </c>
      <c r="H53" s="5">
        <f t="shared" si="0"/>
        <v>0.002735224652495871</v>
      </c>
    </row>
    <row r="54" spans="1:8" ht="12.75">
      <c r="A54" s="9">
        <v>37966</v>
      </c>
      <c r="B54" s="14">
        <v>1059.55</v>
      </c>
      <c r="C54" s="14">
        <v>1073.62</v>
      </c>
      <c r="D54" s="14">
        <v>1059.55</v>
      </c>
      <c r="E54" s="14">
        <v>1071.21</v>
      </c>
      <c r="F54" s="11">
        <v>1159949952</v>
      </c>
      <c r="G54" s="14">
        <v>1071.21</v>
      </c>
      <c r="H54" s="5">
        <f t="shared" si="0"/>
        <v>0.01148198857466598</v>
      </c>
    </row>
    <row r="55" spans="1:8" ht="12.75">
      <c r="A55" s="9">
        <v>37965</v>
      </c>
      <c r="B55" s="14">
        <v>1061.06</v>
      </c>
      <c r="C55" s="14">
        <v>1063.01</v>
      </c>
      <c r="D55" s="14">
        <v>1053.52</v>
      </c>
      <c r="E55" s="14">
        <v>1059.05</v>
      </c>
      <c r="F55" s="11">
        <v>1187289984</v>
      </c>
      <c r="G55" s="14">
        <v>1059.05</v>
      </c>
      <c r="H55" s="5">
        <f t="shared" si="0"/>
        <v>-0.0010658567413082132</v>
      </c>
    </row>
    <row r="56" spans="1:8" ht="12.75">
      <c r="A56" s="9">
        <v>37964</v>
      </c>
      <c r="B56" s="14">
        <v>1070.74</v>
      </c>
      <c r="C56" s="14">
        <v>1071.77</v>
      </c>
      <c r="D56" s="14">
        <v>1059.26</v>
      </c>
      <c r="E56" s="14">
        <v>1060.18</v>
      </c>
      <c r="F56" s="11">
        <v>1194749952</v>
      </c>
      <c r="G56" s="14">
        <v>1060.18</v>
      </c>
      <c r="H56" s="5">
        <f t="shared" si="0"/>
        <v>-0.008528944169082453</v>
      </c>
    </row>
    <row r="57" spans="1:8" ht="12.75">
      <c r="A57" s="9">
        <v>37963</v>
      </c>
      <c r="B57" s="14">
        <v>1061.12</v>
      </c>
      <c r="C57" s="14">
        <v>1069.53</v>
      </c>
      <c r="D57" s="14">
        <v>1061.02</v>
      </c>
      <c r="E57" s="14">
        <v>1069.3</v>
      </c>
      <c r="F57" s="11">
        <v>975227008</v>
      </c>
      <c r="G57" s="14">
        <v>1069.3</v>
      </c>
      <c r="H57" s="5">
        <f t="shared" si="0"/>
        <v>0.007348092322185584</v>
      </c>
    </row>
    <row r="58" spans="1:8" ht="12.75">
      <c r="A58" s="9">
        <v>37960</v>
      </c>
      <c r="B58" s="14">
        <v>1066.88</v>
      </c>
      <c r="C58" s="14">
        <v>1068.26</v>
      </c>
      <c r="D58" s="14">
        <v>1060.06</v>
      </c>
      <c r="E58" s="14">
        <v>1061.5</v>
      </c>
      <c r="F58" s="11">
        <v>1041070016</v>
      </c>
      <c r="G58" s="14">
        <v>1061.5</v>
      </c>
      <c r="H58" s="5">
        <f t="shared" si="0"/>
        <v>-0.007684253823430409</v>
      </c>
    </row>
    <row r="59" spans="1:8" ht="12.75">
      <c r="A59" s="9">
        <v>37959</v>
      </c>
      <c r="B59" s="14">
        <v>1065.28</v>
      </c>
      <c r="C59" s="14">
        <v>1070.32</v>
      </c>
      <c r="D59" s="14">
        <v>1063.15</v>
      </c>
      <c r="E59" s="14">
        <v>1069.72</v>
      </c>
      <c r="F59" s="11">
        <v>1239149952</v>
      </c>
      <c r="G59" s="14">
        <v>1069.72</v>
      </c>
      <c r="H59" s="5">
        <f t="shared" si="0"/>
        <v>0.004686634170165238</v>
      </c>
    </row>
    <row r="60" spans="1:8" ht="12.75">
      <c r="A60" s="9">
        <v>37958</v>
      </c>
      <c r="B60" s="14">
        <v>1067.73</v>
      </c>
      <c r="C60" s="14">
        <v>1074.21</v>
      </c>
      <c r="D60" s="14">
        <v>1064.64</v>
      </c>
      <c r="E60" s="14">
        <v>1064.73</v>
      </c>
      <c r="F60" s="11">
        <v>1266130048</v>
      </c>
      <c r="G60" s="14">
        <v>1064.73</v>
      </c>
      <c r="H60" s="5">
        <f t="shared" si="0"/>
        <v>-0.0017719525229227262</v>
      </c>
    </row>
    <row r="61" spans="1:8" ht="12.75">
      <c r="A61" s="9">
        <v>37957</v>
      </c>
      <c r="B61" s="14">
        <v>1069.01</v>
      </c>
      <c r="C61" s="14">
        <v>1071.2</v>
      </c>
      <c r="D61" s="14">
        <v>1065.31</v>
      </c>
      <c r="E61" s="14">
        <v>1066.62</v>
      </c>
      <c r="F61" s="11">
        <v>1136499968</v>
      </c>
      <c r="G61" s="14">
        <v>1066.62</v>
      </c>
      <c r="H61" s="5">
        <f t="shared" si="0"/>
        <v>-0.003270661234254124</v>
      </c>
    </row>
    <row r="62" spans="1:8" ht="12.75">
      <c r="A62" s="9">
        <v>37956</v>
      </c>
      <c r="B62" s="14">
        <v>1061.89</v>
      </c>
      <c r="C62" s="14">
        <v>1070.43</v>
      </c>
      <c r="D62" s="14">
        <v>1061.89</v>
      </c>
      <c r="E62" s="14">
        <v>1070.12</v>
      </c>
      <c r="F62" s="11">
        <v>1143100032</v>
      </c>
      <c r="G62" s="14">
        <v>1070.12</v>
      </c>
      <c r="H62" s="5">
        <f t="shared" si="0"/>
        <v>0.011264411264411134</v>
      </c>
    </row>
    <row r="63" spans="1:8" ht="12.75">
      <c r="A63" s="9">
        <v>37953</v>
      </c>
      <c r="B63" s="14">
        <v>1057.92</v>
      </c>
      <c r="C63" s="14">
        <v>1060.64</v>
      </c>
      <c r="D63" s="14">
        <v>1056.79</v>
      </c>
      <c r="E63" s="14">
        <v>1058.2</v>
      </c>
      <c r="F63" s="11">
        <v>396096992</v>
      </c>
      <c r="G63" s="14">
        <v>1058.2</v>
      </c>
      <c r="H63" s="5">
        <f t="shared" si="0"/>
        <v>-0.00023619443525912942</v>
      </c>
    </row>
    <row r="64" spans="1:8" ht="12.75">
      <c r="A64" s="9">
        <v>37951</v>
      </c>
      <c r="B64" s="14">
        <v>1055.76</v>
      </c>
      <c r="C64" s="14">
        <v>1058.45</v>
      </c>
      <c r="D64" s="14">
        <v>1048.52</v>
      </c>
      <c r="E64" s="14">
        <v>1058.45</v>
      </c>
      <c r="F64" s="11">
        <v>912113024</v>
      </c>
      <c r="G64" s="14">
        <v>1058.45</v>
      </c>
      <c r="H64" s="5">
        <f t="shared" si="0"/>
        <v>0.004326827277989054</v>
      </c>
    </row>
    <row r="65" spans="1:8" ht="12.75">
      <c r="A65" s="9">
        <v>37950</v>
      </c>
      <c r="B65" s="14">
        <v>1051.73</v>
      </c>
      <c r="C65" s="14">
        <v>1058</v>
      </c>
      <c r="D65" s="14">
        <v>1049.29</v>
      </c>
      <c r="E65" s="14">
        <v>1053.89</v>
      </c>
      <c r="F65" s="11">
        <v>1100470016</v>
      </c>
      <c r="G65" s="14">
        <v>1053.89</v>
      </c>
      <c r="H65" s="5">
        <f t="shared" si="0"/>
        <v>0.0017204014903811071</v>
      </c>
    </row>
    <row r="66" spans="1:8" ht="12.75">
      <c r="A66" s="9">
        <v>37949</v>
      </c>
      <c r="B66" s="14">
        <v>1038.54</v>
      </c>
      <c r="C66" s="14">
        <v>1052.08</v>
      </c>
      <c r="D66" s="14">
        <v>1038.54</v>
      </c>
      <c r="E66" s="14">
        <v>1052.08</v>
      </c>
      <c r="F66" s="11">
        <v>1089609984</v>
      </c>
      <c r="G66" s="14">
        <v>1052.08</v>
      </c>
      <c r="H66" s="5">
        <f t="shared" si="0"/>
        <v>0.016227494011281873</v>
      </c>
    </row>
    <row r="67" spans="1:8" ht="12.75">
      <c r="A67" s="9">
        <v>37946</v>
      </c>
      <c r="B67" s="14">
        <v>1035.77</v>
      </c>
      <c r="C67" s="14">
        <v>1037.52</v>
      </c>
      <c r="D67" s="14">
        <v>1031.24</v>
      </c>
      <c r="E67" s="14">
        <v>1035.28</v>
      </c>
      <c r="F67" s="11">
        <v>1054049984</v>
      </c>
      <c r="G67" s="14">
        <v>1035.28</v>
      </c>
      <c r="H67" s="5">
        <f aca="true" t="shared" si="5" ref="H67:H96">E67/E68-1</f>
        <v>0.0015769361002271332</v>
      </c>
    </row>
    <row r="68" spans="1:8" ht="12.75">
      <c r="A68" s="9">
        <v>37945</v>
      </c>
      <c r="B68" s="14">
        <v>1040.56</v>
      </c>
      <c r="C68" s="14">
        <v>1046.46</v>
      </c>
      <c r="D68" s="14">
        <v>1033.39</v>
      </c>
      <c r="E68" s="14">
        <v>1033.65</v>
      </c>
      <c r="F68" s="11">
        <v>1103810048</v>
      </c>
      <c r="G68" s="14">
        <v>1033.65</v>
      </c>
      <c r="H68" s="5">
        <f t="shared" si="5"/>
        <v>-0.008432139979279385</v>
      </c>
    </row>
    <row r="69" spans="1:8" ht="12.75">
      <c r="A69" s="9">
        <v>37944</v>
      </c>
      <c r="B69" s="14">
        <v>1034.74</v>
      </c>
      <c r="C69" s="14">
        <v>1043.79</v>
      </c>
      <c r="D69" s="14">
        <v>1034.19</v>
      </c>
      <c r="E69" s="14">
        <v>1042.44</v>
      </c>
      <c r="F69" s="11">
        <v>1126210048</v>
      </c>
      <c r="G69" s="14">
        <v>1042.44</v>
      </c>
      <c r="H69" s="5">
        <f t="shared" si="5"/>
        <v>0.008016245225547447</v>
      </c>
    </row>
    <row r="70" spans="1:8" ht="12.75">
      <c r="A70" s="9">
        <v>37943</v>
      </c>
      <c r="B70" s="14">
        <v>1045.19</v>
      </c>
      <c r="C70" s="14">
        <v>1048.73</v>
      </c>
      <c r="D70" s="14">
        <v>1034.09</v>
      </c>
      <c r="E70" s="14">
        <v>1034.15</v>
      </c>
      <c r="F70" s="11">
        <v>1190979968</v>
      </c>
      <c r="G70" s="14">
        <v>1034.15</v>
      </c>
      <c r="H70" s="5">
        <f t="shared" si="5"/>
        <v>-0.009083679081666851</v>
      </c>
    </row>
    <row r="71" spans="1:8" ht="12.75">
      <c r="A71" s="9">
        <v>37942</v>
      </c>
      <c r="B71" s="14">
        <v>1048.68</v>
      </c>
      <c r="C71" s="14">
        <v>1048.68</v>
      </c>
      <c r="D71" s="14">
        <v>1035.23</v>
      </c>
      <c r="E71" s="14">
        <v>1043.63</v>
      </c>
      <c r="F71" s="11">
        <v>1125090048</v>
      </c>
      <c r="G71" s="14">
        <v>1043.63</v>
      </c>
      <c r="H71" s="5">
        <f t="shared" si="5"/>
        <v>-0.006397867377540667</v>
      </c>
    </row>
    <row r="72" spans="1:8" ht="12.75">
      <c r="A72" s="9">
        <v>37939</v>
      </c>
      <c r="B72" s="14">
        <v>1057.86</v>
      </c>
      <c r="C72" s="14">
        <v>1063.65</v>
      </c>
      <c r="D72" s="14">
        <v>1048.11</v>
      </c>
      <c r="E72" s="14">
        <v>1050.35</v>
      </c>
      <c r="F72" s="11">
        <v>1162480000</v>
      </c>
      <c r="G72" s="14">
        <v>1050.35</v>
      </c>
      <c r="H72" s="5">
        <f t="shared" si="5"/>
        <v>-0.007615196379475053</v>
      </c>
    </row>
    <row r="73" spans="1:8" ht="12.75">
      <c r="A73" s="9">
        <v>37938</v>
      </c>
      <c r="B73" s="14">
        <v>1055.98</v>
      </c>
      <c r="C73" s="14">
        <v>1059.65</v>
      </c>
      <c r="D73" s="14">
        <v>1052.97</v>
      </c>
      <c r="E73" s="14">
        <v>1058.41</v>
      </c>
      <c r="F73" s="11">
        <v>1188499968</v>
      </c>
      <c r="G73" s="14">
        <v>1058.41</v>
      </c>
      <c r="H73" s="5">
        <f t="shared" si="5"/>
        <v>-0.0001417019347036419</v>
      </c>
    </row>
    <row r="74" spans="1:8" ht="12.75">
      <c r="A74" s="9">
        <v>37937</v>
      </c>
      <c r="B74" s="14">
        <v>1046.64</v>
      </c>
      <c r="C74" s="14">
        <v>1059.14</v>
      </c>
      <c r="D74" s="14">
        <v>1046.64</v>
      </c>
      <c r="E74" s="14">
        <v>1058.56</v>
      </c>
      <c r="F74" s="11">
        <v>1076380032</v>
      </c>
      <c r="G74" s="14">
        <v>1058.56</v>
      </c>
      <c r="H74" s="5">
        <f t="shared" si="5"/>
        <v>0.011456472094556469</v>
      </c>
    </row>
    <row r="75" spans="1:8" ht="12.75">
      <c r="A75" s="9">
        <v>37936</v>
      </c>
      <c r="B75" s="14">
        <v>1046.93</v>
      </c>
      <c r="C75" s="14">
        <v>1048.25</v>
      </c>
      <c r="D75" s="14">
        <v>1043.46</v>
      </c>
      <c r="E75" s="14">
        <v>1046.57</v>
      </c>
      <c r="F75" s="11">
        <v>931601984</v>
      </c>
      <c r="G75" s="14">
        <v>1046.57</v>
      </c>
      <c r="H75" s="5">
        <f t="shared" si="5"/>
        <v>-0.0005157051312659755</v>
      </c>
    </row>
    <row r="76" spans="1:9" ht="12.75">
      <c r="A76" s="9">
        <v>37935</v>
      </c>
      <c r="B76" s="14">
        <v>1053.16</v>
      </c>
      <c r="C76" s="14">
        <v>1053.58</v>
      </c>
      <c r="D76" s="14">
        <v>1045.58</v>
      </c>
      <c r="E76" s="14">
        <v>1047.11</v>
      </c>
      <c r="F76" s="11">
        <v>1013539968</v>
      </c>
      <c r="G76" s="14">
        <v>1047.11</v>
      </c>
      <c r="H76" s="5">
        <f t="shared" si="5"/>
        <v>-0.005791817396340826</v>
      </c>
      <c r="I76" s="5">
        <f aca="true" t="shared" si="6" ref="I76:I85">I77+1</f>
        <v>10</v>
      </c>
    </row>
    <row r="77" spans="1:9" ht="12.75">
      <c r="A77" s="9">
        <v>37932</v>
      </c>
      <c r="B77" s="14">
        <v>1059.01</v>
      </c>
      <c r="C77" s="14">
        <v>1062.39</v>
      </c>
      <c r="D77" s="14">
        <v>1052.19</v>
      </c>
      <c r="E77" s="14">
        <v>1053.21</v>
      </c>
      <c r="F77" s="11">
        <v>1244009984</v>
      </c>
      <c r="G77" s="14">
        <v>1053.21</v>
      </c>
      <c r="H77" s="5">
        <f t="shared" si="5"/>
        <v>-0.004574453003166168</v>
      </c>
      <c r="I77" s="5">
        <f t="shared" si="6"/>
        <v>9</v>
      </c>
    </row>
    <row r="78" spans="1:9" ht="12.75">
      <c r="A78" s="9">
        <v>37931</v>
      </c>
      <c r="B78" s="14">
        <v>1053.14</v>
      </c>
      <c r="C78" s="14">
        <v>1058.97</v>
      </c>
      <c r="D78" s="14">
        <v>1046.89</v>
      </c>
      <c r="E78" s="14">
        <v>1058.05</v>
      </c>
      <c r="F78" s="11">
        <v>1285590016</v>
      </c>
      <c r="G78" s="14">
        <v>1058.05</v>
      </c>
      <c r="H78" s="5">
        <f t="shared" si="5"/>
        <v>0.005932630418041374</v>
      </c>
      <c r="I78" s="5">
        <f t="shared" si="6"/>
        <v>8</v>
      </c>
    </row>
    <row r="79" spans="1:9" ht="12.75">
      <c r="A79" s="9">
        <v>37930</v>
      </c>
      <c r="B79" s="14">
        <v>1052.99</v>
      </c>
      <c r="C79" s="14">
        <v>1054.58</v>
      </c>
      <c r="D79" s="14">
        <v>1044.89</v>
      </c>
      <c r="E79" s="14">
        <v>1051.81</v>
      </c>
      <c r="F79" s="11">
        <v>1180329984</v>
      </c>
      <c r="G79" s="14">
        <v>1051.81</v>
      </c>
      <c r="H79" s="5">
        <f t="shared" si="5"/>
        <v>-0.0013671967718965616</v>
      </c>
      <c r="I79" s="5">
        <f t="shared" si="6"/>
        <v>7</v>
      </c>
    </row>
    <row r="80" spans="1:9" ht="12.75">
      <c r="A80" s="9">
        <v>37929</v>
      </c>
      <c r="B80" s="14">
        <v>1058.01</v>
      </c>
      <c r="C80" s="14">
        <v>1058.12</v>
      </c>
      <c r="D80" s="14">
        <v>1051.64</v>
      </c>
      <c r="E80" s="14">
        <v>1053.25</v>
      </c>
      <c r="F80" s="11">
        <v>1244120064</v>
      </c>
      <c r="G80" s="14">
        <v>1053.25</v>
      </c>
      <c r="H80" s="5">
        <f t="shared" si="5"/>
        <v>-0.005448433457347357</v>
      </c>
      <c r="I80" s="5">
        <f t="shared" si="6"/>
        <v>6</v>
      </c>
    </row>
    <row r="81" spans="1:9" ht="12.75">
      <c r="A81" s="9">
        <v>37928</v>
      </c>
      <c r="B81" s="14">
        <v>1051.75</v>
      </c>
      <c r="C81" s="14">
        <v>1061.44</v>
      </c>
      <c r="D81" s="14">
        <v>1051.75</v>
      </c>
      <c r="E81" s="14">
        <v>1059.02</v>
      </c>
      <c r="F81" s="11">
        <v>1185389952</v>
      </c>
      <c r="G81" s="14">
        <v>1059.02</v>
      </c>
      <c r="H81" s="5">
        <f t="shared" si="5"/>
        <v>0.007908937765891633</v>
      </c>
      <c r="I81" s="5">
        <f t="shared" si="6"/>
        <v>5</v>
      </c>
    </row>
    <row r="82" spans="1:9" ht="12.75">
      <c r="A82" s="9">
        <v>37925</v>
      </c>
      <c r="B82" s="14">
        <v>1047.79</v>
      </c>
      <c r="C82" s="14">
        <v>1053.1</v>
      </c>
      <c r="D82" s="14">
        <v>1047.79</v>
      </c>
      <c r="E82" s="14">
        <v>1050.71</v>
      </c>
      <c r="F82" s="11">
        <v>1216169984</v>
      </c>
      <c r="G82" s="14">
        <v>1050.71</v>
      </c>
      <c r="H82" s="5">
        <f t="shared" si="5"/>
        <v>0.003600970447207974</v>
      </c>
      <c r="I82" s="5">
        <f t="shared" si="6"/>
        <v>4</v>
      </c>
    </row>
    <row r="83" spans="1:9" ht="12.75">
      <c r="A83" s="9">
        <v>37924</v>
      </c>
      <c r="B83" s="14">
        <v>1050.13</v>
      </c>
      <c r="C83" s="14">
        <v>1052.89</v>
      </c>
      <c r="D83" s="14">
        <v>1043.83</v>
      </c>
      <c r="E83" s="14">
        <v>1046.94</v>
      </c>
      <c r="F83" s="11">
        <v>1384019968</v>
      </c>
      <c r="G83" s="14">
        <v>1046.94</v>
      </c>
      <c r="H83" s="5">
        <f t="shared" si="5"/>
        <v>-0.0011162950453672549</v>
      </c>
      <c r="I83" s="5">
        <f t="shared" si="6"/>
        <v>3</v>
      </c>
    </row>
    <row r="84" spans="1:9" ht="12.75">
      <c r="A84" s="9">
        <v>37923</v>
      </c>
      <c r="B84" s="14">
        <v>1045.91</v>
      </c>
      <c r="C84" s="14">
        <v>1049.85</v>
      </c>
      <c r="D84" s="14">
        <v>1043.34</v>
      </c>
      <c r="E84" s="14">
        <v>1048.11</v>
      </c>
      <c r="F84" s="11">
        <v>1302809984</v>
      </c>
      <c r="G84" s="14">
        <v>1048.11</v>
      </c>
      <c r="H84" s="5">
        <f t="shared" si="5"/>
        <v>0.0012609979078896938</v>
      </c>
      <c r="I84" s="5">
        <f t="shared" si="6"/>
        <v>2</v>
      </c>
    </row>
    <row r="85" spans="1:9" ht="12.75">
      <c r="A85" s="9">
        <v>37922</v>
      </c>
      <c r="B85" s="14">
        <v>1032.94</v>
      </c>
      <c r="C85" s="14">
        <v>1046.79</v>
      </c>
      <c r="D85" s="14">
        <v>1032.94</v>
      </c>
      <c r="E85" s="14">
        <v>1046.79</v>
      </c>
      <c r="F85" s="11">
        <v>1468050048</v>
      </c>
      <c r="G85" s="14">
        <v>1046.79</v>
      </c>
      <c r="H85" s="5">
        <f t="shared" si="5"/>
        <v>0.015187221785807559</v>
      </c>
      <c r="I85" s="5">
        <f t="shared" si="6"/>
        <v>1</v>
      </c>
    </row>
    <row r="86" spans="1:9" ht="12.75">
      <c r="A86" s="9">
        <v>37921</v>
      </c>
      <c r="B86" s="14">
        <v>1030.5</v>
      </c>
      <c r="C86" s="14">
        <v>1037.78</v>
      </c>
      <c r="D86" s="14">
        <v>1029.17</v>
      </c>
      <c r="E86" s="14">
        <v>1031.13</v>
      </c>
      <c r="F86" s="11">
        <v>1154749952</v>
      </c>
      <c r="G86" s="14">
        <v>1031.13</v>
      </c>
      <c r="H86" s="5">
        <f t="shared" si="5"/>
        <v>0.0021576231157245385</v>
      </c>
      <c r="I86" s="5">
        <v>0</v>
      </c>
    </row>
    <row r="87" spans="1:9" ht="12.75">
      <c r="A87" s="9">
        <v>37918</v>
      </c>
      <c r="B87" s="14">
        <v>1030.75</v>
      </c>
      <c r="C87" s="14">
        <v>1030.75</v>
      </c>
      <c r="D87" s="14">
        <v>1018.27</v>
      </c>
      <c r="E87" s="14">
        <v>1028.91</v>
      </c>
      <c r="F87" s="11">
        <v>1312199936</v>
      </c>
      <c r="G87" s="14">
        <v>1028.91</v>
      </c>
      <c r="H87" s="5">
        <f t="shared" si="5"/>
        <v>-0.004701239153776848</v>
      </c>
      <c r="I87" s="5">
        <f aca="true" t="shared" si="7" ref="I87:I96">I86-1</f>
        <v>-1</v>
      </c>
    </row>
    <row r="88" spans="1:9" ht="12.75">
      <c r="A88" s="9">
        <v>37917</v>
      </c>
      <c r="B88" s="14">
        <v>1027.98</v>
      </c>
      <c r="C88" s="14">
        <v>1035.45</v>
      </c>
      <c r="D88" s="14">
        <v>1025.83</v>
      </c>
      <c r="E88" s="14">
        <v>1033.77</v>
      </c>
      <c r="F88" s="11">
        <v>1375010048</v>
      </c>
      <c r="G88" s="14">
        <v>1033.77</v>
      </c>
      <c r="H88" s="5">
        <f t="shared" si="5"/>
        <v>0.0033095228852051406</v>
      </c>
      <c r="I88" s="5">
        <f t="shared" si="7"/>
        <v>-2</v>
      </c>
    </row>
    <row r="89" spans="1:9" ht="12.75">
      <c r="A89" s="9">
        <v>37916</v>
      </c>
      <c r="B89" s="14">
        <v>1043.93</v>
      </c>
      <c r="C89" s="14">
        <v>1043.93</v>
      </c>
      <c r="D89" s="14">
        <v>1028.39</v>
      </c>
      <c r="E89" s="14">
        <v>1030.36</v>
      </c>
      <c r="F89" s="11">
        <v>1287069952</v>
      </c>
      <c r="G89" s="14">
        <v>1030.36</v>
      </c>
      <c r="H89" s="5">
        <f t="shared" si="5"/>
        <v>-0.014980449891494607</v>
      </c>
      <c r="I89" s="5">
        <f t="shared" si="7"/>
        <v>-3</v>
      </c>
    </row>
    <row r="90" spans="1:9" ht="12.75">
      <c r="A90" s="9">
        <v>37915</v>
      </c>
      <c r="B90" s="14">
        <v>1045.2</v>
      </c>
      <c r="C90" s="14">
        <v>1049.4</v>
      </c>
      <c r="D90" s="14">
        <v>1042.53</v>
      </c>
      <c r="E90" s="14">
        <v>1046.03</v>
      </c>
      <c r="F90" s="11">
        <v>1212889984</v>
      </c>
      <c r="G90" s="14">
        <v>1046.03</v>
      </c>
      <c r="H90" s="5">
        <f t="shared" si="5"/>
        <v>0.0012922617452233442</v>
      </c>
      <c r="I90" s="5">
        <f t="shared" si="7"/>
        <v>-4</v>
      </c>
    </row>
    <row r="91" spans="1:9" ht="12.75">
      <c r="A91" s="9">
        <v>37914</v>
      </c>
      <c r="B91" s="14">
        <v>1039.39</v>
      </c>
      <c r="C91" s="14">
        <v>1044.69</v>
      </c>
      <c r="D91" s="14">
        <v>1036.13</v>
      </c>
      <c r="E91" s="14">
        <v>1044.68</v>
      </c>
      <c r="F91" s="11">
        <v>1007980032</v>
      </c>
      <c r="G91" s="14">
        <v>1044.68</v>
      </c>
      <c r="H91" s="5">
        <f t="shared" si="5"/>
        <v>0.0051572181811185835</v>
      </c>
      <c r="I91" s="5">
        <f t="shared" si="7"/>
        <v>-5</v>
      </c>
    </row>
    <row r="92" spans="1:9" ht="12.75">
      <c r="A92" s="9">
        <v>37911</v>
      </c>
      <c r="B92" s="14">
        <v>1050.02</v>
      </c>
      <c r="C92" s="14">
        <v>1051.92</v>
      </c>
      <c r="D92" s="14">
        <v>1036.56</v>
      </c>
      <c r="E92" s="14">
        <v>1039.32</v>
      </c>
      <c r="F92" s="11">
        <v>1185810048</v>
      </c>
      <c r="G92" s="14">
        <v>1039.32</v>
      </c>
      <c r="H92" s="5">
        <f t="shared" si="5"/>
        <v>-0.010237412743912322</v>
      </c>
      <c r="I92" s="5">
        <f t="shared" si="7"/>
        <v>-6</v>
      </c>
    </row>
    <row r="93" spans="1:9" ht="12.75">
      <c r="A93" s="9">
        <v>37910</v>
      </c>
      <c r="B93" s="14">
        <v>1045.14</v>
      </c>
      <c r="C93" s="14">
        <v>1052.98</v>
      </c>
      <c r="D93" s="14">
        <v>1043.99</v>
      </c>
      <c r="E93" s="14">
        <v>1050.07</v>
      </c>
      <c r="F93" s="11">
        <v>1212999936</v>
      </c>
      <c r="G93" s="14">
        <v>1050.07</v>
      </c>
      <c r="H93" s="5">
        <f t="shared" si="5"/>
        <v>0.003162138408040027</v>
      </c>
      <c r="I93" s="5">
        <f t="shared" si="7"/>
        <v>-7</v>
      </c>
    </row>
    <row r="94" spans="1:9" ht="12.75">
      <c r="A94" s="9">
        <v>37909</v>
      </c>
      <c r="B94" s="14">
        <v>1052.95</v>
      </c>
      <c r="C94" s="14">
        <v>1053.72</v>
      </c>
      <c r="D94" s="14">
        <v>1043.1</v>
      </c>
      <c r="E94" s="14">
        <v>1046.76</v>
      </c>
      <c r="F94" s="11">
        <v>1361500032</v>
      </c>
      <c r="G94" s="14">
        <v>1046.76</v>
      </c>
      <c r="H94" s="5">
        <f t="shared" si="5"/>
        <v>-0.002591759728627574</v>
      </c>
      <c r="I94" s="5">
        <f t="shared" si="7"/>
        <v>-8</v>
      </c>
    </row>
    <row r="95" spans="1:9" ht="12.75">
      <c r="A95" s="9">
        <v>37908</v>
      </c>
      <c r="B95" s="14">
        <v>1044.69</v>
      </c>
      <c r="C95" s="14">
        <v>1049.49</v>
      </c>
      <c r="D95" s="14">
        <v>1040.84</v>
      </c>
      <c r="E95" s="14">
        <v>1049.48</v>
      </c>
      <c r="F95" s="11">
        <v>1043310016</v>
      </c>
      <c r="G95" s="14">
        <v>1049.48</v>
      </c>
      <c r="H95" s="5">
        <f t="shared" si="5"/>
        <v>0.003950829865595251</v>
      </c>
      <c r="I95" s="5">
        <f t="shared" si="7"/>
        <v>-9</v>
      </c>
    </row>
    <row r="96" spans="1:9" ht="12.75">
      <c r="A96" s="9">
        <v>37907</v>
      </c>
      <c r="B96" s="14">
        <v>1039.6</v>
      </c>
      <c r="C96" s="14">
        <v>1048.93</v>
      </c>
      <c r="D96" s="14">
        <v>1039.6</v>
      </c>
      <c r="E96" s="14">
        <v>1045.35</v>
      </c>
      <c r="F96" s="11">
        <v>908182976</v>
      </c>
      <c r="G96" s="14">
        <v>1045.35</v>
      </c>
      <c r="H96" s="5" t="e">
        <f t="shared" si="5"/>
        <v>#DIV/0!</v>
      </c>
      <c r="I96" s="5">
        <f t="shared" si="7"/>
        <v>-10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3" width="9.140625" style="5" customWidth="1"/>
    <col min="4" max="4" width="10.28125" style="5" customWidth="1"/>
    <col min="5" max="5" width="14.7109375" style="5" customWidth="1"/>
    <col min="6" max="6" width="8.28125" style="5" customWidth="1"/>
    <col min="7" max="7" width="7.8515625" style="5" customWidth="1"/>
    <col min="8" max="16384" width="9.140625" style="5" customWidth="1"/>
  </cols>
  <sheetData>
    <row r="1" spans="1:17" ht="18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6" ht="12.75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4" ht="12.75">
      <c r="A3" s="5" t="s">
        <v>12</v>
      </c>
      <c r="C3" s="5" t="str">
        <f>'[1]Event Study Price Data'!C3</f>
        <v>FBF</v>
      </c>
      <c r="D3" s="7">
        <v>37921</v>
      </c>
    </row>
    <row r="4" spans="1:4" ht="12.75">
      <c r="A4" s="5" t="s">
        <v>14</v>
      </c>
      <c r="C4" s="5" t="str">
        <f>'[1]Event Study Price Data'!C4</f>
        <v>DIS</v>
      </c>
      <c r="D4" s="7">
        <v>38028</v>
      </c>
    </row>
    <row r="5" spans="1:4" ht="12.75">
      <c r="A5" s="5" t="s">
        <v>16</v>
      </c>
      <c r="C5" s="5" t="str">
        <f>'[1]Event Study Price Data'!C5</f>
        <v>AWE</v>
      </c>
      <c r="D5" s="7">
        <v>38004</v>
      </c>
    </row>
    <row r="6" spans="1:14" ht="12.75">
      <c r="A6" s="6"/>
      <c r="B6" s="6" t="s">
        <v>26</v>
      </c>
      <c r="C6" s="6"/>
      <c r="D6" s="6"/>
      <c r="E6" s="8" t="s">
        <v>27</v>
      </c>
      <c r="F6" s="8" t="s">
        <v>28</v>
      </c>
      <c r="G6" s="8" t="s">
        <v>29</v>
      </c>
      <c r="H6" s="8"/>
      <c r="I6" s="8" t="s">
        <v>30</v>
      </c>
      <c r="J6" s="8" t="s">
        <v>30</v>
      </c>
      <c r="K6" s="8" t="s">
        <v>30</v>
      </c>
      <c r="M6" s="8" t="s">
        <v>31</v>
      </c>
      <c r="N6" s="8" t="s">
        <v>29</v>
      </c>
    </row>
    <row r="7" spans="1:14" ht="12.75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">
        <v>32</v>
      </c>
      <c r="F7" s="15" t="s">
        <v>33</v>
      </c>
      <c r="G7" s="6" t="s">
        <v>34</v>
      </c>
      <c r="H7" s="6" t="s">
        <v>30</v>
      </c>
      <c r="I7" s="16" t="str">
        <f>B7</f>
        <v>FBF</v>
      </c>
      <c r="J7" s="16" t="str">
        <f>C7</f>
        <v>DIS</v>
      </c>
      <c r="K7" s="16" t="str">
        <f>D7</f>
        <v>AWE</v>
      </c>
      <c r="L7" s="6" t="s">
        <v>30</v>
      </c>
      <c r="M7" s="15" t="s">
        <v>33</v>
      </c>
      <c r="N7" s="6" t="s">
        <v>34</v>
      </c>
    </row>
    <row r="8" spans="1:14" ht="12.75">
      <c r="A8" s="5">
        <v>10</v>
      </c>
      <c r="B8" s="5">
        <f>'[1]Event Study Returns Data'!E8-'[1]Event Study Market Data'!H76</f>
        <v>0.0020267571553768127</v>
      </c>
      <c r="C8" s="5">
        <f>'[1]Event Study Returns Data'!F8-'[1]Event Study Market Data'!H3</f>
        <v>0.015265581043695686</v>
      </c>
      <c r="D8" s="5">
        <f>'[1]Event Study Returns Data'!G8-'[1]Event Study Market Data'!H19</f>
        <v>-0.007846717506235446</v>
      </c>
      <c r="E8" s="5">
        <f aca="true" t="shared" si="0" ref="E8:E27">(B8+C8+D8)/3</f>
        <v>0.0031485402309456845</v>
      </c>
      <c r="F8" s="5">
        <f aca="true" t="shared" si="1" ref="F8:F27">STDEV(B8:D8)</f>
        <v>0.011596912693331865</v>
      </c>
      <c r="G8" s="5">
        <f aca="true" t="shared" si="2" ref="G8:G27">E8/F8</f>
        <v>0.27149814042801845</v>
      </c>
      <c r="H8" s="5">
        <f aca="true" t="shared" si="3" ref="H8:H26">H9+E8</f>
        <v>0.22985786771777966</v>
      </c>
      <c r="I8" s="5">
        <f aca="true" t="shared" si="4" ref="I8:K26">I9+B8</f>
        <v>0.24160889480859138</v>
      </c>
      <c r="J8" s="5">
        <f t="shared" si="4"/>
        <v>0.1195996829214927</v>
      </c>
      <c r="K8" s="5">
        <f t="shared" si="4"/>
        <v>0.32836502542325485</v>
      </c>
      <c r="L8" s="5">
        <f aca="true" t="shared" si="5" ref="L8:L27">(I8+J8+K8)/3</f>
        <v>0.22985786771777963</v>
      </c>
      <c r="M8" s="5">
        <f aca="true" t="shared" si="6" ref="M8:M27">STDEV(I8:K8)</f>
        <v>0.10487758118747906</v>
      </c>
      <c r="N8" s="5">
        <f aca="true" t="shared" si="7" ref="N8:N27">L8/M8</f>
        <v>2.1916778125049046</v>
      </c>
    </row>
    <row r="9" spans="1:14" ht="12.75">
      <c r="A9" s="5">
        <f aca="true" t="shared" si="8" ref="A9:A28">A8-1</f>
        <v>9</v>
      </c>
      <c r="B9" s="5">
        <f>'[1]Event Study Returns Data'!E9-'[1]Event Study Market Data'!H77</f>
        <v>-0.005857737756893355</v>
      </c>
      <c r="C9" s="5">
        <f>'[1]Event Study Returns Data'!F9-'[1]Event Study Market Data'!H4</f>
        <v>0.009076319010683731</v>
      </c>
      <c r="D9" s="5">
        <f>'[1]Event Study Returns Data'!G9-'[1]Event Study Market Data'!H20</f>
        <v>0.006303535090625312</v>
      </c>
      <c r="E9" s="5">
        <f t="shared" si="0"/>
        <v>0.003174038781471896</v>
      </c>
      <c r="F9" s="5">
        <f t="shared" si="1"/>
        <v>0.007943665605125721</v>
      </c>
      <c r="G9" s="5">
        <f t="shared" si="2"/>
        <v>0.3995685290961668</v>
      </c>
      <c r="H9" s="5">
        <f t="shared" si="3"/>
        <v>0.22670932748683398</v>
      </c>
      <c r="I9" s="5">
        <f t="shared" si="4"/>
        <v>0.23958213765321457</v>
      </c>
      <c r="J9" s="5">
        <f t="shared" si="4"/>
        <v>0.10433410187779701</v>
      </c>
      <c r="K9" s="5">
        <f t="shared" si="4"/>
        <v>0.3362117429294903</v>
      </c>
      <c r="L9" s="5">
        <f t="shared" si="5"/>
        <v>0.22670932748683395</v>
      </c>
      <c r="M9" s="5">
        <f t="shared" si="6"/>
        <v>0.11647356797191898</v>
      </c>
      <c r="N9" s="5">
        <f t="shared" si="7"/>
        <v>1.9464444288466556</v>
      </c>
    </row>
    <row r="10" spans="1:14" ht="12.75">
      <c r="A10" s="5">
        <f t="shared" si="8"/>
        <v>8</v>
      </c>
      <c r="B10" s="5">
        <f>'[1]Event Study Returns Data'!E10-'[1]Event Study Market Data'!H78</f>
        <v>0.003342877227985097</v>
      </c>
      <c r="C10" s="5">
        <f>'[1]Event Study Returns Data'!F10-'[1]Event Study Market Data'!H5</f>
        <v>-0.027867489726293493</v>
      </c>
      <c r="D10" s="5">
        <f>'[1]Event Study Returns Data'!G10-'[1]Event Study Market Data'!H21</f>
        <v>0.0044408477056702145</v>
      </c>
      <c r="E10" s="5">
        <f t="shared" si="0"/>
        <v>-0.006694588264212727</v>
      </c>
      <c r="F10" s="5">
        <f t="shared" si="1"/>
        <v>0.01834448696569908</v>
      </c>
      <c r="G10" s="5">
        <f t="shared" si="2"/>
        <v>-0.3649373393069217</v>
      </c>
      <c r="H10" s="5">
        <f t="shared" si="3"/>
        <v>0.22353528870536207</v>
      </c>
      <c r="I10" s="5">
        <f t="shared" si="4"/>
        <v>0.24543987541010792</v>
      </c>
      <c r="J10" s="5">
        <f t="shared" si="4"/>
        <v>0.09525778286711328</v>
      </c>
      <c r="K10" s="5">
        <f t="shared" si="4"/>
        <v>0.329908207838865</v>
      </c>
      <c r="L10" s="5">
        <f t="shared" si="5"/>
        <v>0.22353528870536207</v>
      </c>
      <c r="M10" s="5">
        <f t="shared" si="6"/>
        <v>0.11884891111779367</v>
      </c>
      <c r="N10" s="5">
        <f t="shared" si="7"/>
        <v>1.8808358158520404</v>
      </c>
    </row>
    <row r="11" spans="1:14" ht="12.75">
      <c r="A11" s="5">
        <f t="shared" si="8"/>
        <v>7</v>
      </c>
      <c r="B11" s="5">
        <f>'[1]Event Study Returns Data'!E11-'[1]Event Study Market Data'!H79</f>
        <v>0.00869042909512896</v>
      </c>
      <c r="C11" s="5">
        <f>'[1]Event Study Returns Data'!F11-'[1]Event Study Market Data'!H6</f>
        <v>0.010259967200222264</v>
      </c>
      <c r="D11" s="5">
        <f>'[1]Event Study Returns Data'!G11-'[1]Event Study Market Data'!H22</f>
        <v>-0.004081570751707897</v>
      </c>
      <c r="E11" s="5">
        <f t="shared" si="0"/>
        <v>0.004956275181214442</v>
      </c>
      <c r="F11" s="5">
        <f t="shared" si="1"/>
        <v>0.00786624794907112</v>
      </c>
      <c r="G11" s="5">
        <f t="shared" si="2"/>
        <v>0.6300685172019909</v>
      </c>
      <c r="H11" s="5">
        <f t="shared" si="3"/>
        <v>0.2302298769695748</v>
      </c>
      <c r="I11" s="5">
        <f t="shared" si="4"/>
        <v>0.24209699818212282</v>
      </c>
      <c r="J11" s="5">
        <f t="shared" si="4"/>
        <v>0.12312527259340678</v>
      </c>
      <c r="K11" s="5">
        <f t="shared" si="4"/>
        <v>0.32546736013319477</v>
      </c>
      <c r="L11" s="5">
        <f t="shared" si="5"/>
        <v>0.23022987696957478</v>
      </c>
      <c r="M11" s="5">
        <f t="shared" si="6"/>
        <v>0.10169169839222275</v>
      </c>
      <c r="N11" s="5">
        <f t="shared" si="7"/>
        <v>2.263998739421019</v>
      </c>
    </row>
    <row r="12" spans="1:14" ht="12.75">
      <c r="A12" s="5">
        <f t="shared" si="8"/>
        <v>6</v>
      </c>
      <c r="B12" s="5">
        <f>'[1]Event Study Returns Data'!E12-'[1]Event Study Market Data'!H80</f>
        <v>-0.0010743964473188816</v>
      </c>
      <c r="C12" s="5">
        <f>'[1]Event Study Returns Data'!F12-'[1]Event Study Market Data'!H7</f>
        <v>-0.014094874432607374</v>
      </c>
      <c r="D12" s="5">
        <f>'[1]Event Study Returns Data'!G12-'[1]Event Study Market Data'!H23</f>
        <v>0.0001807178216106653</v>
      </c>
      <c r="E12" s="5">
        <f t="shared" si="0"/>
        <v>-0.004996184352771864</v>
      </c>
      <c r="F12" s="5">
        <f t="shared" si="1"/>
        <v>0.007904647293440138</v>
      </c>
      <c r="G12" s="5">
        <f t="shared" si="2"/>
        <v>-0.6320565823244344</v>
      </c>
      <c r="H12" s="5">
        <f t="shared" si="3"/>
        <v>0.22527360178836037</v>
      </c>
      <c r="I12" s="5">
        <f t="shared" si="4"/>
        <v>0.23340656908699386</v>
      </c>
      <c r="J12" s="5">
        <f t="shared" si="4"/>
        <v>0.11286530539318451</v>
      </c>
      <c r="K12" s="5">
        <f t="shared" si="4"/>
        <v>0.32954893088490267</v>
      </c>
      <c r="L12" s="5">
        <f t="shared" si="5"/>
        <v>0.22527360178836034</v>
      </c>
      <c r="M12" s="5">
        <f t="shared" si="6"/>
        <v>0.10857051743852594</v>
      </c>
      <c r="N12" s="5">
        <f t="shared" si="7"/>
        <v>2.0749058501624367</v>
      </c>
    </row>
    <row r="13" spans="1:14" ht="12.75">
      <c r="A13" s="5">
        <f t="shared" si="8"/>
        <v>5</v>
      </c>
      <c r="B13" s="5">
        <f>'[1]Event Study Returns Data'!E13-'[1]Event Study Market Data'!H81</f>
        <v>-0.004636851181446522</v>
      </c>
      <c r="C13" s="5">
        <f>'[1]Event Study Returns Data'!F13-'[1]Event Study Market Data'!H8</f>
        <v>0.014989946956864952</v>
      </c>
      <c r="D13" s="5">
        <f>'[1]Event Study Returns Data'!G13-'[1]Event Study Market Data'!H24</f>
        <v>0.03175564113320051</v>
      </c>
      <c r="E13" s="5">
        <f t="shared" si="0"/>
        <v>0.014036245636206313</v>
      </c>
      <c r="F13" s="5">
        <f t="shared" si="1"/>
        <v>0.01821498102866649</v>
      </c>
      <c r="G13" s="5">
        <f t="shared" si="2"/>
        <v>0.7705879909573476</v>
      </c>
      <c r="H13" s="5">
        <f t="shared" si="3"/>
        <v>0.23026978614113222</v>
      </c>
      <c r="I13" s="5">
        <f t="shared" si="4"/>
        <v>0.23448096553431275</v>
      </c>
      <c r="J13" s="5">
        <f t="shared" si="4"/>
        <v>0.12696017982579189</v>
      </c>
      <c r="K13" s="5">
        <f t="shared" si="4"/>
        <v>0.329368213063292</v>
      </c>
      <c r="L13" s="5">
        <f t="shared" si="5"/>
        <v>0.23026978614113222</v>
      </c>
      <c r="M13" s="5">
        <f t="shared" si="6"/>
        <v>0.10126970674233925</v>
      </c>
      <c r="N13" s="5">
        <f t="shared" si="7"/>
        <v>2.2738269276024288</v>
      </c>
    </row>
    <row r="14" spans="1:14" ht="12.75">
      <c r="A14" s="5">
        <f t="shared" si="8"/>
        <v>4</v>
      </c>
      <c r="B14" s="5">
        <f>'[1]Event Study Returns Data'!E14-'[1]Event Study Market Data'!H82</f>
        <v>0.0034966214412583962</v>
      </c>
      <c r="C14" s="5">
        <f>'[1]Event Study Returns Data'!F14-'[1]Event Study Market Data'!H9</f>
        <v>-0.0025947055092415683</v>
      </c>
      <c r="D14" s="5">
        <f>'[1]Event Study Returns Data'!G14-'[1]Event Study Market Data'!H25</f>
        <v>0.018053879567733855</v>
      </c>
      <c r="E14" s="5">
        <f t="shared" si="0"/>
        <v>0.006318598499916894</v>
      </c>
      <c r="F14" s="5">
        <f t="shared" si="1"/>
        <v>0.010609603305966213</v>
      </c>
      <c r="G14" s="5">
        <f t="shared" si="2"/>
        <v>0.5955546421197189</v>
      </c>
      <c r="H14" s="5">
        <f t="shared" si="3"/>
        <v>0.2162335405049259</v>
      </c>
      <c r="I14" s="5">
        <f t="shared" si="4"/>
        <v>0.23911781671575927</v>
      </c>
      <c r="J14" s="5">
        <f t="shared" si="4"/>
        <v>0.11197023286892693</v>
      </c>
      <c r="K14" s="5">
        <f t="shared" si="4"/>
        <v>0.2976125719300915</v>
      </c>
      <c r="L14" s="5">
        <f t="shared" si="5"/>
        <v>0.2162335405049259</v>
      </c>
      <c r="M14" s="5">
        <f t="shared" si="6"/>
        <v>0.09491331353553822</v>
      </c>
      <c r="N14" s="5">
        <f t="shared" si="7"/>
        <v>2.278221383809996</v>
      </c>
    </row>
    <row r="15" spans="1:14" ht="12.75">
      <c r="A15" s="5">
        <f t="shared" si="8"/>
        <v>3</v>
      </c>
      <c r="B15" s="5">
        <f>'[1]Event Study Returns Data'!E15-'[1]Event Study Market Data'!H83</f>
        <v>0.015255112526087244</v>
      </c>
      <c r="C15" s="5">
        <f>'[1]Event Study Returns Data'!F15-'[1]Event Study Market Data'!H10</f>
        <v>-0.01050023165350844</v>
      </c>
      <c r="D15" s="5">
        <f>'[1]Event Study Returns Data'!G15-'[1]Event Study Market Data'!H26</f>
        <v>0.006824118901129106</v>
      </c>
      <c r="E15" s="5">
        <f t="shared" si="0"/>
        <v>0.0038596665912359698</v>
      </c>
      <c r="F15" s="5">
        <f t="shared" si="1"/>
        <v>0.013131086077533015</v>
      </c>
      <c r="G15" s="5">
        <f t="shared" si="2"/>
        <v>0.29393353820441176</v>
      </c>
      <c r="H15" s="5">
        <f t="shared" si="3"/>
        <v>0.20991494200500901</v>
      </c>
      <c r="I15" s="5">
        <f t="shared" si="4"/>
        <v>0.23562119527450087</v>
      </c>
      <c r="J15" s="5">
        <f t="shared" si="4"/>
        <v>0.1145649383781685</v>
      </c>
      <c r="K15" s="5">
        <f t="shared" si="4"/>
        <v>0.27955869236235764</v>
      </c>
      <c r="L15" s="5">
        <f t="shared" si="5"/>
        <v>0.20991494200500901</v>
      </c>
      <c r="M15" s="5">
        <f t="shared" si="6"/>
        <v>0.08544789819717759</v>
      </c>
      <c r="N15" s="5">
        <f t="shared" si="7"/>
        <v>2.4566425439817627</v>
      </c>
    </row>
    <row r="16" spans="1:14" ht="12.75">
      <c r="A16" s="5">
        <f t="shared" si="8"/>
        <v>2</v>
      </c>
      <c r="B16" s="5">
        <f>'[1]Event Study Returns Data'!E16-'[1]Event Study Market Data'!H84</f>
        <v>0.017863969343878683</v>
      </c>
      <c r="C16" s="5">
        <f>'[1]Event Study Returns Data'!F16-'[1]Event Study Market Data'!H11</f>
        <v>-0.03310320071124151</v>
      </c>
      <c r="D16" s="5">
        <f>'[1]Event Study Returns Data'!G16-'[1]Event Study Market Data'!H27</f>
        <v>-0.03591984227388423</v>
      </c>
      <c r="E16" s="5">
        <f t="shared" si="0"/>
        <v>-0.01705302454708235</v>
      </c>
      <c r="F16" s="5">
        <f t="shared" si="1"/>
        <v>0.030271780823221475</v>
      </c>
      <c r="G16" s="5">
        <f t="shared" si="2"/>
        <v>-0.5633307352040875</v>
      </c>
      <c r="H16" s="5">
        <f t="shared" si="3"/>
        <v>0.20605527541377305</v>
      </c>
      <c r="I16" s="5">
        <f t="shared" si="4"/>
        <v>0.22036608274841363</v>
      </c>
      <c r="J16" s="5">
        <f t="shared" si="4"/>
        <v>0.12506517003167694</v>
      </c>
      <c r="K16" s="5">
        <f t="shared" si="4"/>
        <v>0.27273457346122854</v>
      </c>
      <c r="L16" s="5">
        <f t="shared" si="5"/>
        <v>0.20605527541377303</v>
      </c>
      <c r="M16" s="5">
        <f t="shared" si="6"/>
        <v>0.07486763374273833</v>
      </c>
      <c r="N16" s="5">
        <f t="shared" si="7"/>
        <v>2.752261092180692</v>
      </c>
    </row>
    <row r="17" spans="1:14" ht="12.75">
      <c r="A17" s="5">
        <f t="shared" si="8"/>
        <v>1</v>
      </c>
      <c r="B17" s="5">
        <f>'[1]Event Study Returns Data'!E17-'[1]Event Study Market Data'!H85</f>
        <v>-0.02530132966962495</v>
      </c>
      <c r="C17" s="5">
        <f>'[1]Event Study Returns Data'!F17-'[1]Event Study Market Data'!H12</f>
        <v>0.019372866945465805</v>
      </c>
      <c r="D17" s="5">
        <f>'[1]Event Study Returns Data'!G17-'[1]Event Study Market Data'!H28</f>
        <v>0.04997629147562366</v>
      </c>
      <c r="E17" s="5">
        <f t="shared" si="0"/>
        <v>0.014682609583821504</v>
      </c>
      <c r="F17" s="5">
        <f t="shared" si="1"/>
        <v>0.03785734997210897</v>
      </c>
      <c r="G17" s="5">
        <f t="shared" si="2"/>
        <v>0.3878403954486717</v>
      </c>
      <c r="H17" s="5">
        <f t="shared" si="3"/>
        <v>0.2231082999608554</v>
      </c>
      <c r="I17" s="5">
        <f t="shared" si="4"/>
        <v>0.20250211340453494</v>
      </c>
      <c r="J17" s="5">
        <f t="shared" si="4"/>
        <v>0.15816837074291845</v>
      </c>
      <c r="K17" s="5">
        <f t="shared" si="4"/>
        <v>0.30865441573511276</v>
      </c>
      <c r="L17" s="5">
        <f t="shared" si="5"/>
        <v>0.22310829996085538</v>
      </c>
      <c r="M17" s="5">
        <f t="shared" si="6"/>
        <v>0.07733028919927562</v>
      </c>
      <c r="N17" s="5">
        <f t="shared" si="7"/>
        <v>2.885134690055515</v>
      </c>
    </row>
    <row r="18" spans="1:14" ht="12.75">
      <c r="A18" s="5">
        <f t="shared" si="8"/>
        <v>0</v>
      </c>
      <c r="B18" s="5">
        <f>'[1]Event Study Returns Data'!E18-'[1]Event Study Market Data'!H86</f>
        <v>0.23057894977430116</v>
      </c>
      <c r="C18" s="5">
        <f>'[1]Event Study Returns Data'!F18-'[1]Event Study Market Data'!H13</f>
        <v>0.1355119438513439</v>
      </c>
      <c r="D18" s="5">
        <f>'[1]Event Study Returns Data'!G18-'[1]Event Study Market Data'!H29</f>
        <v>0.04097000328017231</v>
      </c>
      <c r="E18" s="5">
        <f t="shared" si="0"/>
        <v>0.13568696563527247</v>
      </c>
      <c r="F18" s="5">
        <f t="shared" si="1"/>
        <v>0.09480459441462737</v>
      </c>
      <c r="G18" s="5">
        <f t="shared" si="2"/>
        <v>1.4312277424219155</v>
      </c>
      <c r="H18" s="5">
        <f t="shared" si="3"/>
        <v>0.2084256903770339</v>
      </c>
      <c r="I18" s="5">
        <f t="shared" si="4"/>
        <v>0.2278034430741599</v>
      </c>
      <c r="J18" s="5">
        <f t="shared" si="4"/>
        <v>0.13879550379745265</v>
      </c>
      <c r="K18" s="5">
        <f t="shared" si="4"/>
        <v>0.2586781242594891</v>
      </c>
      <c r="L18" s="5">
        <f t="shared" si="5"/>
        <v>0.20842569037703387</v>
      </c>
      <c r="M18" s="5">
        <f t="shared" si="6"/>
        <v>0.06224615367156758</v>
      </c>
      <c r="N18" s="5">
        <f t="shared" si="7"/>
        <v>3.348410754450155</v>
      </c>
    </row>
    <row r="19" spans="1:14" ht="12.75">
      <c r="A19" s="5">
        <f t="shared" si="8"/>
        <v>-1</v>
      </c>
      <c r="B19" s="5">
        <f>'[1]Event Study Returns Data'!E19-'[1]Event Study Market Data'!H87</f>
        <v>-0.0035422611632808243</v>
      </c>
      <c r="C19" s="5">
        <f>'[1]Event Study Returns Data'!F19-'[1]Event Study Market Data'!H14</f>
        <v>0.008014495489153228</v>
      </c>
      <c r="D19" s="5">
        <f>'[1]Event Study Returns Data'!G19-'[1]Event Study Market Data'!H30</f>
        <v>0.011476135888898398</v>
      </c>
      <c r="E19" s="5">
        <f t="shared" si="0"/>
        <v>0.005316123404923601</v>
      </c>
      <c r="F19" s="5">
        <f t="shared" si="1"/>
        <v>0.007864411702914511</v>
      </c>
      <c r="G19" s="5">
        <f t="shared" si="2"/>
        <v>0.6759721649558952</v>
      </c>
      <c r="H19" s="5">
        <f t="shared" si="3"/>
        <v>0.07273872474176143</v>
      </c>
      <c r="I19" s="5">
        <f t="shared" si="4"/>
        <v>-0.0027755067001412614</v>
      </c>
      <c r="J19" s="5">
        <f t="shared" si="4"/>
        <v>0.0032835599461087384</v>
      </c>
      <c r="K19" s="5">
        <f t="shared" si="4"/>
        <v>0.2177081209793168</v>
      </c>
      <c r="L19" s="5">
        <f t="shared" si="5"/>
        <v>0.07273872474176142</v>
      </c>
      <c r="M19" s="5">
        <f t="shared" si="6"/>
        <v>0.12558372687680092</v>
      </c>
      <c r="N19" s="5">
        <f t="shared" si="7"/>
        <v>0.5792050176462668</v>
      </c>
    </row>
    <row r="20" spans="1:14" ht="12.75">
      <c r="A20" s="5">
        <f t="shared" si="8"/>
        <v>-2</v>
      </c>
      <c r="B20" s="5">
        <f>'[1]Event Study Returns Data'!E20-'[1]Event Study Market Data'!H88</f>
        <v>-0.00108518224332399</v>
      </c>
      <c r="C20" s="5">
        <f>'[1]Event Study Returns Data'!F20-'[1]Event Study Market Data'!H15</f>
        <v>0.020568621459162273</v>
      </c>
      <c r="D20" s="5">
        <f>'[1]Event Study Returns Data'!G20-'[1]Event Study Market Data'!H31</f>
        <v>-0.019371377533992873</v>
      </c>
      <c r="E20" s="5">
        <f t="shared" si="0"/>
        <v>3.735389394847003E-05</v>
      </c>
      <c r="F20" s="5">
        <f t="shared" si="1"/>
        <v>0.019993647626881907</v>
      </c>
      <c r="G20" s="5">
        <f t="shared" si="2"/>
        <v>0.00186828810057885</v>
      </c>
      <c r="H20" s="5">
        <f t="shared" si="3"/>
        <v>0.06742260133683783</v>
      </c>
      <c r="I20" s="5">
        <f t="shared" si="4"/>
        <v>0.0007667544631395629</v>
      </c>
      <c r="J20" s="5">
        <f t="shared" si="4"/>
        <v>-0.00473093554304449</v>
      </c>
      <c r="K20" s="5">
        <f t="shared" si="4"/>
        <v>0.2062319850904184</v>
      </c>
      <c r="L20" s="5">
        <f t="shared" si="5"/>
        <v>0.06742260133683782</v>
      </c>
      <c r="M20" s="5">
        <f t="shared" si="6"/>
        <v>0.12024387681868721</v>
      </c>
      <c r="N20" s="5">
        <f t="shared" si="7"/>
        <v>0.5607154652748156</v>
      </c>
    </row>
    <row r="21" spans="1:14" ht="12.75">
      <c r="A21" s="5">
        <f t="shared" si="8"/>
        <v>-3</v>
      </c>
      <c r="B21" s="5">
        <f>'[1]Event Study Returns Data'!E21-'[1]Event Study Market Data'!H89</f>
        <v>0.002119722162510884</v>
      </c>
      <c r="C21" s="5">
        <f>'[1]Event Study Returns Data'!F21-'[1]Event Study Market Data'!H16</f>
        <v>-0.006089972351829953</v>
      </c>
      <c r="D21" s="5">
        <f>'[1]Event Study Returns Data'!G21-'[1]Event Study Market Data'!H32</f>
        <v>0.16012651632291508</v>
      </c>
      <c r="E21" s="5">
        <f t="shared" si="0"/>
        <v>0.05205208871119867</v>
      </c>
      <c r="F21" s="5">
        <f t="shared" si="1"/>
        <v>0.09368517064458386</v>
      </c>
      <c r="G21" s="5">
        <f t="shared" si="2"/>
        <v>0.5556064887651236</v>
      </c>
      <c r="H21" s="5">
        <f t="shared" si="3"/>
        <v>0.06738524744288936</v>
      </c>
      <c r="I21" s="5">
        <f t="shared" si="4"/>
        <v>0.0018519367064635528</v>
      </c>
      <c r="J21" s="5">
        <f t="shared" si="4"/>
        <v>-0.025299557002206763</v>
      </c>
      <c r="K21" s="5">
        <f t="shared" si="4"/>
        <v>0.22560336262441127</v>
      </c>
      <c r="L21" s="5">
        <f t="shared" si="5"/>
        <v>0.06738524744288936</v>
      </c>
      <c r="M21" s="5">
        <f t="shared" si="6"/>
        <v>0.13769179307913743</v>
      </c>
      <c r="N21" s="5">
        <f t="shared" si="7"/>
        <v>0.48939189428784724</v>
      </c>
    </row>
    <row r="22" spans="1:14" ht="12.75">
      <c r="A22" s="5">
        <f t="shared" si="8"/>
        <v>-4</v>
      </c>
      <c r="B22" s="5">
        <f>'[1]Event Study Returns Data'!E22-'[1]Event Study Market Data'!H90</f>
        <v>-0.010306871630209491</v>
      </c>
      <c r="C22" s="5">
        <f>'[1]Event Study Returns Data'!F22-'[1]Event Study Market Data'!H17</f>
        <v>-0.0014062969563450878</v>
      </c>
      <c r="D22" s="5">
        <f>'[1]Event Study Returns Data'!G22-'[1]Event Study Market Data'!H33</f>
        <v>0.0569921703049433</v>
      </c>
      <c r="E22" s="5">
        <f t="shared" si="0"/>
        <v>0.015093000572796242</v>
      </c>
      <c r="F22" s="5">
        <f t="shared" si="1"/>
        <v>0.03655763088007359</v>
      </c>
      <c r="G22" s="5">
        <f t="shared" si="2"/>
        <v>0.4128549966027191</v>
      </c>
      <c r="H22" s="5">
        <f t="shared" si="3"/>
        <v>0.015333158731690685</v>
      </c>
      <c r="I22" s="5">
        <f t="shared" si="4"/>
        <v>-0.0002677854560473314</v>
      </c>
      <c r="J22" s="5">
        <f t="shared" si="4"/>
        <v>-0.01920958465037681</v>
      </c>
      <c r="K22" s="5">
        <f t="shared" si="4"/>
        <v>0.0654768463014962</v>
      </c>
      <c r="L22" s="5">
        <f t="shared" si="5"/>
        <v>0.015333158731690685</v>
      </c>
      <c r="M22" s="5">
        <f t="shared" si="6"/>
        <v>0.04444648457980986</v>
      </c>
      <c r="N22" s="5">
        <f t="shared" si="7"/>
        <v>0.34498023581950243</v>
      </c>
    </row>
    <row r="23" spans="1:14" ht="12.75">
      <c r="A23" s="5">
        <f t="shared" si="8"/>
        <v>-5</v>
      </c>
      <c r="B23" s="5">
        <f>'[1]Event Study Returns Data'!E23-'[1]Event Study Market Data'!H91</f>
        <v>-0.0023517318968291345</v>
      </c>
      <c r="C23" s="5">
        <f>'[1]Event Study Returns Data'!F23-'[1]Event Study Market Data'!H18</f>
        <v>0.005361799503784015</v>
      </c>
      <c r="D23" s="5">
        <f>'[1]Event Study Returns Data'!G23-'[1]Event Study Market Data'!H34</f>
        <v>-0.007240681256883041</v>
      </c>
      <c r="E23" s="5">
        <f t="shared" si="0"/>
        <v>-0.0014102045499760536</v>
      </c>
      <c r="F23" s="5">
        <f t="shared" si="1"/>
        <v>0.006353777273354802</v>
      </c>
      <c r="G23" s="5">
        <f t="shared" si="2"/>
        <v>-0.22194743210308723</v>
      </c>
      <c r="H23" s="5">
        <f t="shared" si="3"/>
        <v>0.00024015815889444412</v>
      </c>
      <c r="I23" s="5">
        <f t="shared" si="4"/>
        <v>0.01003908617416216</v>
      </c>
      <c r="J23" s="5">
        <f t="shared" si="4"/>
        <v>-0.017803287694031722</v>
      </c>
      <c r="K23" s="5">
        <f t="shared" si="4"/>
        <v>0.008484675996552893</v>
      </c>
      <c r="L23" s="5">
        <f t="shared" si="5"/>
        <v>0.00024015815889444347</v>
      </c>
      <c r="M23" s="5">
        <f t="shared" si="6"/>
        <v>0.01564539873047896</v>
      </c>
      <c r="N23" s="5">
        <f t="shared" si="7"/>
        <v>0.015350082348913802</v>
      </c>
    </row>
    <row r="24" spans="1:14" ht="12.75">
      <c r="A24" s="5">
        <f t="shared" si="8"/>
        <v>-6</v>
      </c>
      <c r="B24" s="5">
        <f>'[1]Event Study Returns Data'!E24-'[1]Event Study Market Data'!H92</f>
        <v>0.003118873591946847</v>
      </c>
      <c r="C24" s="5">
        <f>'[1]Event Study Returns Data'!F24-'[1]Event Study Market Data'!H19</f>
        <v>-0.023367334355125502</v>
      </c>
      <c r="D24" s="5">
        <f>'[1]Event Study Returns Data'!G24-'[1]Event Study Market Data'!H35</f>
        <v>-0.0020347762063528396</v>
      </c>
      <c r="E24" s="5">
        <f t="shared" si="0"/>
        <v>-0.007427745656510498</v>
      </c>
      <c r="F24" s="5">
        <f t="shared" si="1"/>
        <v>0.014042538676166784</v>
      </c>
      <c r="G24" s="5">
        <f t="shared" si="2"/>
        <v>-0.5289460707782834</v>
      </c>
      <c r="H24" s="5">
        <f t="shared" si="3"/>
        <v>0.0016503627088704977</v>
      </c>
      <c r="I24" s="5">
        <f t="shared" si="4"/>
        <v>0.012390818070991294</v>
      </c>
      <c r="J24" s="5">
        <f t="shared" si="4"/>
        <v>-0.023165087197815737</v>
      </c>
      <c r="K24" s="5">
        <f t="shared" si="4"/>
        <v>0.015725357253435934</v>
      </c>
      <c r="L24" s="5">
        <f t="shared" si="5"/>
        <v>0.001650362708870497</v>
      </c>
      <c r="M24" s="5">
        <f t="shared" si="6"/>
        <v>0.021555386877605675</v>
      </c>
      <c r="N24" s="5">
        <f t="shared" si="7"/>
        <v>0.07656381758497185</v>
      </c>
    </row>
    <row r="25" spans="1:14" ht="12.75">
      <c r="A25" s="5">
        <f t="shared" si="8"/>
        <v>-7</v>
      </c>
      <c r="B25" s="5">
        <f>'[1]Event Study Returns Data'!E25-'[1]Event Study Market Data'!H93</f>
        <v>0.006840987568827783</v>
      </c>
      <c r="C25" s="5">
        <f>'[1]Event Study Returns Data'!F25-'[1]Event Study Market Data'!H20</f>
        <v>-0.011984549373929676</v>
      </c>
      <c r="D25" s="5">
        <f>'[1]Event Study Returns Data'!G25-'[1]Event Study Market Data'!H36</f>
        <v>-0.0013089411048203825</v>
      </c>
      <c r="E25" s="5">
        <f t="shared" si="0"/>
        <v>-0.002150834303307425</v>
      </c>
      <c r="F25" s="5">
        <f t="shared" si="1"/>
        <v>0.009440963849842108</v>
      </c>
      <c r="G25" s="5">
        <f t="shared" si="2"/>
        <v>-0.22781935589589147</v>
      </c>
      <c r="H25" s="5">
        <f t="shared" si="3"/>
        <v>0.009078108365380996</v>
      </c>
      <c r="I25" s="5">
        <f t="shared" si="4"/>
        <v>0.009271944479044447</v>
      </c>
      <c r="J25" s="5">
        <f t="shared" si="4"/>
        <v>0.00020224715730976506</v>
      </c>
      <c r="K25" s="5">
        <f t="shared" si="4"/>
        <v>0.017760133459788774</v>
      </c>
      <c r="L25" s="5">
        <f t="shared" si="5"/>
        <v>0.009078108365380996</v>
      </c>
      <c r="M25" s="5">
        <f t="shared" si="6"/>
        <v>0.00878054794314769</v>
      </c>
      <c r="N25" s="5">
        <f t="shared" si="7"/>
        <v>1.0338885937597462</v>
      </c>
    </row>
    <row r="26" spans="1:14" ht="12.75">
      <c r="A26" s="5">
        <f t="shared" si="8"/>
        <v>-8</v>
      </c>
      <c r="B26" s="5">
        <f>'[1]Event Study Returns Data'!E26-'[1]Event Study Market Data'!H94</f>
        <v>-0.0008350315486310711</v>
      </c>
      <c r="C26" s="5">
        <f>'[1]Event Study Returns Data'!F26-'[1]Event Study Market Data'!H21</f>
        <v>-0.01577729689716989</v>
      </c>
      <c r="D26" s="5">
        <f>'[1]Event Study Returns Data'!G26-'[1]Event Study Market Data'!H37</f>
        <v>-0.012017423992678022</v>
      </c>
      <c r="E26" s="5">
        <f t="shared" si="0"/>
        <v>-0.009543250812826328</v>
      </c>
      <c r="F26" s="5">
        <f t="shared" si="1"/>
        <v>0.007772320961557045</v>
      </c>
      <c r="G26" s="5">
        <f t="shared" si="2"/>
        <v>-1.227850838897228</v>
      </c>
      <c r="H26" s="5">
        <f t="shared" si="3"/>
        <v>0.011228942668688421</v>
      </c>
      <c r="I26" s="5">
        <f t="shared" si="4"/>
        <v>0.002430956910216664</v>
      </c>
      <c r="J26" s="5">
        <f t="shared" si="4"/>
        <v>0.012186796531239441</v>
      </c>
      <c r="K26" s="5">
        <f t="shared" si="4"/>
        <v>0.019069074564609156</v>
      </c>
      <c r="L26" s="5">
        <f t="shared" si="5"/>
        <v>0.011228942668688421</v>
      </c>
      <c r="M26" s="5">
        <f t="shared" si="6"/>
        <v>0.008360314155990473</v>
      </c>
      <c r="N26" s="5">
        <f t="shared" si="7"/>
        <v>1.3431244878091657</v>
      </c>
    </row>
    <row r="27" spans="1:14" ht="12.75">
      <c r="A27" s="5">
        <f t="shared" si="8"/>
        <v>-9</v>
      </c>
      <c r="B27" s="5">
        <f>'[1]Event Study Returns Data'!E27-'[1]Event Study Market Data'!H95</f>
        <v>0.003265988458847735</v>
      </c>
      <c r="C27" s="5">
        <f>'[1]Event Study Returns Data'!F27-'[1]Event Study Market Data'!H22</f>
        <v>0.02796409342840933</v>
      </c>
      <c r="D27" s="5">
        <f>'[1]Event Study Returns Data'!G27-'[1]Event Study Market Data'!H38</f>
        <v>0.03108649855728718</v>
      </c>
      <c r="E27" s="5">
        <f t="shared" si="0"/>
        <v>0.02077219348151475</v>
      </c>
      <c r="F27" s="5">
        <f t="shared" si="1"/>
        <v>0.015240989605958972</v>
      </c>
      <c r="G27" s="5">
        <f t="shared" si="2"/>
        <v>1.3629163209581332</v>
      </c>
      <c r="H27" s="5">
        <f>E27</f>
        <v>0.02077219348151475</v>
      </c>
      <c r="I27" s="5">
        <f>B27</f>
        <v>0.003265988458847735</v>
      </c>
      <c r="J27" s="5">
        <f>C27</f>
        <v>0.02796409342840933</v>
      </c>
      <c r="K27" s="5">
        <f>D27</f>
        <v>0.03108649855728718</v>
      </c>
      <c r="L27" s="5">
        <f t="shared" si="5"/>
        <v>0.02077219348151475</v>
      </c>
      <c r="M27" s="5">
        <f t="shared" si="6"/>
        <v>0.015240989605958972</v>
      </c>
      <c r="N27" s="5">
        <f t="shared" si="7"/>
        <v>1.3629163209581332</v>
      </c>
    </row>
    <row r="28" spans="1:14" ht="12.75">
      <c r="A28" s="5">
        <f t="shared" si="8"/>
        <v>-10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  <c r="M28" s="5" t="s">
        <v>7</v>
      </c>
      <c r="N28" s="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4.28125" style="35" bestFit="1" customWidth="1"/>
    <col min="2" max="12" width="9.140625" style="35" customWidth="1"/>
    <col min="13" max="13" width="12.00390625" style="35" bestFit="1" customWidth="1"/>
    <col min="14" max="14" width="9.140625" style="35" customWidth="1"/>
    <col min="15" max="15" width="12.00390625" style="35" bestFit="1" customWidth="1"/>
    <col min="16" max="16" width="9.140625" style="35" customWidth="1"/>
    <col min="17" max="17" width="4.28125" style="35" customWidth="1"/>
    <col min="18" max="28" width="9.140625" style="35" customWidth="1"/>
    <col min="29" max="29" width="4.28125" style="35" bestFit="1" customWidth="1"/>
    <col min="30" max="16384" width="9.140625" style="35" customWidth="1"/>
  </cols>
  <sheetData>
    <row r="1" spans="2:14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ht="15">
      <c r="B2" s="35" t="s">
        <v>53</v>
      </c>
    </row>
    <row r="3" spans="2:3" ht="15">
      <c r="B3" s="39" t="s">
        <v>54</v>
      </c>
      <c r="C3" s="35">
        <v>0.02</v>
      </c>
    </row>
    <row r="4" spans="2:9" ht="15">
      <c r="B4" s="35" t="s">
        <v>55</v>
      </c>
      <c r="D4" s="35" t="s">
        <v>56</v>
      </c>
      <c r="E4" s="37">
        <v>0.02</v>
      </c>
      <c r="F4" s="35" t="s">
        <v>57</v>
      </c>
      <c r="G4" s="37">
        <v>0.1</v>
      </c>
      <c r="H4" s="35" t="s">
        <v>58</v>
      </c>
      <c r="I4" s="37">
        <v>0.02</v>
      </c>
    </row>
    <row r="5" spans="13:29" ht="15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 ht="15">
      <c r="A7" s="35">
        <f>1</f>
        <v>1</v>
      </c>
      <c r="B7" s="35">
        <f ca="1">NORMINV(RAND(),0,$C$3)</f>
        <v>-0.017892301047573216</v>
      </c>
      <c r="C7" s="35">
        <f aca="true" ca="1" t="shared" si="0" ref="C7:K7">NORMINV(RAND(),0,$C$3)</f>
        <v>-0.036929330293039735</v>
      </c>
      <c r="D7" s="35">
        <f ca="1" t="shared" si="0"/>
        <v>0.013327426076872996</v>
      </c>
      <c r="E7" s="35">
        <f ca="1" t="shared" si="0"/>
        <v>-0.0138283361499618</v>
      </c>
      <c r="F7" s="35">
        <f ca="1" t="shared" si="0"/>
        <v>0.005271333624656728</v>
      </c>
      <c r="G7" s="35">
        <f ca="1" t="shared" si="0"/>
        <v>0.014459756617529154</v>
      </c>
      <c r="H7" s="35">
        <f ca="1" t="shared" si="0"/>
        <v>-0.0020335331637062505</v>
      </c>
      <c r="I7" s="35">
        <f ca="1" t="shared" si="0"/>
        <v>0.002634594894953771</v>
      </c>
      <c r="J7" s="35">
        <f ca="1" t="shared" si="0"/>
        <v>-0.005659558205783829</v>
      </c>
      <c r="K7" s="35">
        <f ca="1" t="shared" si="0"/>
        <v>0.006483970107319587</v>
      </c>
      <c r="M7" s="35">
        <f>AVERAGE(B7:K7)</f>
        <v>-0.00341659775387326</v>
      </c>
      <c r="N7" s="35">
        <f>STDEV(B7:K7)</f>
        <v>0.015839619704711073</v>
      </c>
      <c r="O7" s="35">
        <f>M7/N7</f>
        <v>-0.21569948127334673</v>
      </c>
      <c r="Q7" s="35">
        <f>1</f>
        <v>1</v>
      </c>
      <c r="R7" s="35">
        <f>B7</f>
        <v>-0.017892301047573216</v>
      </c>
      <c r="S7" s="35">
        <f aca="true" t="shared" si="1" ref="S7:AA7">C7</f>
        <v>-0.036929330293039735</v>
      </c>
      <c r="T7" s="35">
        <f t="shared" si="1"/>
        <v>0.013327426076872996</v>
      </c>
      <c r="U7" s="35">
        <f t="shared" si="1"/>
        <v>-0.0138283361499618</v>
      </c>
      <c r="V7" s="35">
        <f t="shared" si="1"/>
        <v>0.005271333624656728</v>
      </c>
      <c r="W7" s="35">
        <f t="shared" si="1"/>
        <v>0.014459756617529154</v>
      </c>
      <c r="X7" s="35">
        <f t="shared" si="1"/>
        <v>-0.0020335331637062505</v>
      </c>
      <c r="Y7" s="35">
        <f t="shared" si="1"/>
        <v>0.002634594894953771</v>
      </c>
      <c r="Z7" s="35">
        <f t="shared" si="1"/>
        <v>-0.005659558205783829</v>
      </c>
      <c r="AA7" s="35">
        <f t="shared" si="1"/>
        <v>0.006483970107319587</v>
      </c>
      <c r="AC7" s="35">
        <f>1</f>
        <v>1</v>
      </c>
      <c r="AD7" s="35">
        <f>AVERAGE(R7:AA7)</f>
        <v>-0.00341659775387326</v>
      </c>
      <c r="AE7" s="35">
        <f>STDEV(R7:AA7)</f>
        <v>0.015839619704711073</v>
      </c>
      <c r="AF7" s="35">
        <f>AD7/AE7</f>
        <v>-0.21569948127334673</v>
      </c>
    </row>
    <row r="8" spans="1:32" ht="15">
      <c r="A8" s="35">
        <f>A7+1</f>
        <v>2</v>
      </c>
      <c r="B8" s="35">
        <f aca="true" ca="1" t="shared" si="2" ref="B8:K20">NORMINV(RAND(),0,$C$3)</f>
        <v>0.026544710743932082</v>
      </c>
      <c r="C8" s="35">
        <f ca="1" t="shared" si="2"/>
        <v>0.0160267962416186</v>
      </c>
      <c r="D8" s="35">
        <f ca="1" t="shared" si="2"/>
        <v>-0.008885386115921622</v>
      </c>
      <c r="E8" s="35">
        <f ca="1" t="shared" si="2"/>
        <v>0.0058876186825799134</v>
      </c>
      <c r="F8" s="35">
        <f ca="1" t="shared" si="2"/>
        <v>0.005397982774929287</v>
      </c>
      <c r="G8" s="35">
        <f ca="1" t="shared" si="2"/>
        <v>0.038747120118066504</v>
      </c>
      <c r="H8" s="35">
        <f ca="1" t="shared" si="2"/>
        <v>-0.0006995776673663936</v>
      </c>
      <c r="I8" s="35">
        <f ca="1" t="shared" si="2"/>
        <v>-0.03133878809561657</v>
      </c>
      <c r="J8" s="35">
        <f ca="1" t="shared" si="2"/>
        <v>0.013165330083454272</v>
      </c>
      <c r="K8" s="35">
        <f ca="1" t="shared" si="2"/>
        <v>-0.003659330117323889</v>
      </c>
      <c r="M8" s="35">
        <f aca="true" t="shared" si="3" ref="M8:M37">AVERAGE(B8:K8)</f>
        <v>0.006118647664835218</v>
      </c>
      <c r="N8" s="35">
        <f aca="true" t="shared" si="4" ref="N8:N37">STDEV(B8:K8)</f>
        <v>0.019437988895678625</v>
      </c>
      <c r="O8" s="35">
        <f aca="true" t="shared" si="5" ref="O8:O37">M8/N8</f>
        <v>0.3147778146017714</v>
      </c>
      <c r="Q8" s="35">
        <f>Q7+1</f>
        <v>2</v>
      </c>
      <c r="R8" s="35">
        <f aca="true" t="shared" si="6" ref="R8:AA23">B8+R7</f>
        <v>0.008652409696358866</v>
      </c>
      <c r="S8" s="35">
        <f t="shared" si="6"/>
        <v>-0.020902534051421135</v>
      </c>
      <c r="T8" s="35">
        <f t="shared" si="6"/>
        <v>0.004442039960951374</v>
      </c>
      <c r="U8" s="35">
        <f t="shared" si="6"/>
        <v>-0.007940717467381887</v>
      </c>
      <c r="V8" s="35">
        <f t="shared" si="6"/>
        <v>0.010669316399586015</v>
      </c>
      <c r="W8" s="35">
        <f t="shared" si="6"/>
        <v>0.053206876735595654</v>
      </c>
      <c r="X8" s="35">
        <f t="shared" si="6"/>
        <v>-0.0027331108310726443</v>
      </c>
      <c r="Y8" s="35">
        <f t="shared" si="6"/>
        <v>-0.028704193200662798</v>
      </c>
      <c r="Z8" s="35">
        <f t="shared" si="6"/>
        <v>0.007505771877670444</v>
      </c>
      <c r="AA8" s="35">
        <f t="shared" si="6"/>
        <v>0.0028246399899956977</v>
      </c>
      <c r="AC8" s="35">
        <f>AC7+1</f>
        <v>2</v>
      </c>
      <c r="AD8" s="35">
        <f aca="true" t="shared" si="7" ref="AD8:AD37">AVERAGE(R8:AA8)</f>
        <v>0.002702049910961959</v>
      </c>
      <c r="AE8" s="35">
        <f aca="true" t="shared" si="8" ref="AE8:AE37">STDEV(R8:AA8)</f>
        <v>0.02201534300356761</v>
      </c>
      <c r="AF8" s="35">
        <f aca="true" t="shared" si="9" ref="AF8:AF37">AD8/AE8</f>
        <v>0.12273485407536411</v>
      </c>
    </row>
    <row r="9" spans="1:32" ht="15">
      <c r="A9" s="35">
        <f aca="true" t="shared" si="10" ref="A9:A37">A8+1</f>
        <v>3</v>
      </c>
      <c r="B9" s="35">
        <f ca="1" t="shared" si="2"/>
        <v>0.003090887400810357</v>
      </c>
      <c r="C9" s="35">
        <f ca="1" t="shared" si="2"/>
        <v>0.00516881741063516</v>
      </c>
      <c r="D9" s="35">
        <f ca="1" t="shared" si="2"/>
        <v>-0.027703510349392148</v>
      </c>
      <c r="E9" s="35">
        <f ca="1" t="shared" si="2"/>
        <v>0.005594751042835719</v>
      </c>
      <c r="F9" s="35">
        <f ca="1" t="shared" si="2"/>
        <v>-0.01904324975577368</v>
      </c>
      <c r="G9" s="35">
        <f ca="1" t="shared" si="2"/>
        <v>0.009355299553008966</v>
      </c>
      <c r="H9" s="35">
        <f ca="1" t="shared" si="2"/>
        <v>0.03347043153363432</v>
      </c>
      <c r="I9" s="35">
        <f ca="1" t="shared" si="2"/>
        <v>-0.0165824445661463</v>
      </c>
      <c r="J9" s="35">
        <f ca="1" t="shared" si="2"/>
        <v>-0.007999772920896186</v>
      </c>
      <c r="K9" s="35">
        <f ca="1" t="shared" si="2"/>
        <v>-0.020591124534949087</v>
      </c>
      <c r="M9" s="35">
        <f t="shared" si="3"/>
        <v>-0.0035239915186232886</v>
      </c>
      <c r="N9" s="35">
        <f t="shared" si="4"/>
        <v>0.018391652222467917</v>
      </c>
      <c r="O9" s="35">
        <f t="shared" si="5"/>
        <v>-0.19160820768012626</v>
      </c>
      <c r="Q9" s="35">
        <f aca="true" t="shared" si="11" ref="Q9:Q37">Q8+1</f>
        <v>3</v>
      </c>
      <c r="R9" s="35">
        <f t="shared" si="6"/>
        <v>0.011743297097169224</v>
      </c>
      <c r="S9" s="35">
        <f t="shared" si="6"/>
        <v>-0.015733716640785975</v>
      </c>
      <c r="T9" s="35">
        <f t="shared" si="6"/>
        <v>-0.023261470388440772</v>
      </c>
      <c r="U9" s="35">
        <f t="shared" si="6"/>
        <v>-0.002345966424546168</v>
      </c>
      <c r="V9" s="35">
        <f t="shared" si="6"/>
        <v>-0.008373933356187666</v>
      </c>
      <c r="W9" s="35">
        <f t="shared" si="6"/>
        <v>0.06256217628860462</v>
      </c>
      <c r="X9" s="35">
        <f t="shared" si="6"/>
        <v>0.030737320702561674</v>
      </c>
      <c r="Y9" s="35">
        <f t="shared" si="6"/>
        <v>-0.0452866377668091</v>
      </c>
      <c r="Z9" s="35">
        <f t="shared" si="6"/>
        <v>-0.0004940010432257424</v>
      </c>
      <c r="AA9" s="35">
        <f t="shared" si="6"/>
        <v>-0.01776648454495339</v>
      </c>
      <c r="AC9" s="35">
        <f aca="true" t="shared" si="12" ref="AC9:AC37">AC8+1</f>
        <v>3</v>
      </c>
      <c r="AD9" s="35">
        <f t="shared" si="7"/>
        <v>-0.0008219416076613295</v>
      </c>
      <c r="AE9" s="35">
        <f t="shared" si="8"/>
        <v>0.030223246507742055</v>
      </c>
      <c r="AF9" s="35">
        <f t="shared" si="9"/>
        <v>-0.02719567560191719</v>
      </c>
    </row>
    <row r="10" spans="1:32" ht="15">
      <c r="A10" s="35">
        <f t="shared" si="10"/>
        <v>4</v>
      </c>
      <c r="B10" s="35">
        <f ca="1" t="shared" si="2"/>
        <v>-0.004972552315769369</v>
      </c>
      <c r="C10" s="35">
        <f ca="1" t="shared" si="2"/>
        <v>-0.025266128897189488</v>
      </c>
      <c r="D10" s="35">
        <f ca="1" t="shared" si="2"/>
        <v>-0.009911061552114646</v>
      </c>
      <c r="E10" s="35">
        <f ca="1" t="shared" si="2"/>
        <v>-0.0060333971100828</v>
      </c>
      <c r="F10" s="35">
        <f ca="1" t="shared" si="2"/>
        <v>-0.006720119783430594</v>
      </c>
      <c r="G10" s="35">
        <f ca="1" t="shared" si="2"/>
        <v>-0.00544120136270241</v>
      </c>
      <c r="H10" s="35">
        <f ca="1" t="shared" si="2"/>
        <v>0.022208485480252796</v>
      </c>
      <c r="I10" s="35">
        <f ca="1" t="shared" si="2"/>
        <v>0.03766568396366908</v>
      </c>
      <c r="J10" s="35">
        <f ca="1" t="shared" si="2"/>
        <v>0.0007147905142076208</v>
      </c>
      <c r="K10" s="35">
        <f ca="1" t="shared" si="2"/>
        <v>0.03080956933492701</v>
      </c>
      <c r="M10" s="35">
        <f t="shared" si="3"/>
        <v>0.0033054068271767207</v>
      </c>
      <c r="N10" s="35">
        <f t="shared" si="4"/>
        <v>0.020069061791895715</v>
      </c>
      <c r="O10" s="35">
        <f t="shared" si="5"/>
        <v>0.16470161193641397</v>
      </c>
      <c r="Q10" s="35">
        <f t="shared" si="11"/>
        <v>4</v>
      </c>
      <c r="R10" s="35">
        <f t="shared" si="6"/>
        <v>0.006770744781399855</v>
      </c>
      <c r="S10" s="35">
        <f t="shared" si="6"/>
        <v>-0.04099984553797546</v>
      </c>
      <c r="T10" s="35">
        <f t="shared" si="6"/>
        <v>-0.033172531940555416</v>
      </c>
      <c r="U10" s="35">
        <f t="shared" si="6"/>
        <v>-0.008379363534628967</v>
      </c>
      <c r="V10" s="35">
        <f t="shared" si="6"/>
        <v>-0.015094053139618261</v>
      </c>
      <c r="W10" s="35">
        <f t="shared" si="6"/>
        <v>0.057120974925902214</v>
      </c>
      <c r="X10" s="35">
        <f t="shared" si="6"/>
        <v>0.05294580618281447</v>
      </c>
      <c r="Y10" s="35">
        <f t="shared" si="6"/>
        <v>-0.0076209538031400195</v>
      </c>
      <c r="Z10" s="35">
        <f t="shared" si="6"/>
        <v>0.00022078947098187838</v>
      </c>
      <c r="AA10" s="35">
        <f t="shared" si="6"/>
        <v>0.013043084789973621</v>
      </c>
      <c r="AC10" s="35">
        <f t="shared" si="12"/>
        <v>4</v>
      </c>
      <c r="AD10" s="35">
        <f t="shared" si="7"/>
        <v>0.0024834652195153918</v>
      </c>
      <c r="AE10" s="35">
        <f t="shared" si="8"/>
        <v>0.03224546356961406</v>
      </c>
      <c r="AF10" s="35">
        <f t="shared" si="9"/>
        <v>0.07701750710309654</v>
      </c>
    </row>
    <row r="11" spans="1:32" ht="15">
      <c r="A11" s="35">
        <f t="shared" si="10"/>
        <v>5</v>
      </c>
      <c r="B11" s="35">
        <f ca="1" t="shared" si="2"/>
        <v>-0.02760860376504756</v>
      </c>
      <c r="C11" s="35">
        <f ca="1" t="shared" si="2"/>
        <v>-0.0090433595153428</v>
      </c>
      <c r="D11" s="35">
        <f ca="1" t="shared" si="2"/>
        <v>-0.015412398026911958</v>
      </c>
      <c r="E11" s="35">
        <f ca="1" t="shared" si="2"/>
        <v>0.012622880338858996</v>
      </c>
      <c r="F11" s="35">
        <f ca="1" t="shared" si="2"/>
        <v>0.026204659610972292</v>
      </c>
      <c r="G11" s="35">
        <f ca="1" t="shared" si="2"/>
        <v>0.027948665193229135</v>
      </c>
      <c r="H11" s="35">
        <f ca="1" t="shared" si="2"/>
        <v>-0.010712908564321002</v>
      </c>
      <c r="I11" s="35">
        <f ca="1" t="shared" si="2"/>
        <v>0.005324889278131577</v>
      </c>
      <c r="J11" s="35">
        <f ca="1" t="shared" si="2"/>
        <v>0.0465866004066773</v>
      </c>
      <c r="K11" s="35">
        <f ca="1" t="shared" si="2"/>
        <v>-0.0020622906320011784</v>
      </c>
      <c r="M11" s="35">
        <f t="shared" si="3"/>
        <v>0.00538481343242448</v>
      </c>
      <c r="N11" s="35">
        <f t="shared" si="4"/>
        <v>0.022940579340723643</v>
      </c>
      <c r="O11" s="35">
        <f t="shared" si="5"/>
        <v>0.23472874649096026</v>
      </c>
      <c r="Q11" s="35">
        <f t="shared" si="11"/>
        <v>5</v>
      </c>
      <c r="R11" s="35">
        <f t="shared" si="6"/>
        <v>-0.020837858983647706</v>
      </c>
      <c r="S11" s="35">
        <f t="shared" si="6"/>
        <v>-0.05004320505331826</v>
      </c>
      <c r="T11" s="35">
        <f t="shared" si="6"/>
        <v>-0.048584929967467376</v>
      </c>
      <c r="U11" s="35">
        <f t="shared" si="6"/>
        <v>0.004243516804230029</v>
      </c>
      <c r="V11" s="35">
        <f t="shared" si="6"/>
        <v>0.01111060647135403</v>
      </c>
      <c r="W11" s="35">
        <f t="shared" si="6"/>
        <v>0.08506964011913135</v>
      </c>
      <c r="X11" s="35">
        <f t="shared" si="6"/>
        <v>0.04223289761849347</v>
      </c>
      <c r="Y11" s="35">
        <f t="shared" si="6"/>
        <v>-0.0022960645250084425</v>
      </c>
      <c r="Z11" s="35">
        <f t="shared" si="6"/>
        <v>0.04680738987765918</v>
      </c>
      <c r="AA11" s="35">
        <f t="shared" si="6"/>
        <v>0.010980794157972443</v>
      </c>
      <c r="AC11" s="35">
        <f t="shared" si="12"/>
        <v>5</v>
      </c>
      <c r="AD11" s="35">
        <f t="shared" si="7"/>
        <v>0.007868278651939873</v>
      </c>
      <c r="AE11" s="35">
        <f t="shared" si="8"/>
        <v>0.042372202485975445</v>
      </c>
      <c r="AF11" s="35">
        <f t="shared" si="9"/>
        <v>0.1856943512564435</v>
      </c>
    </row>
    <row r="12" spans="1:32" ht="15">
      <c r="A12" s="35">
        <f t="shared" si="10"/>
        <v>6</v>
      </c>
      <c r="B12" s="35">
        <f ca="1" t="shared" si="2"/>
        <v>0.008131689106708636</v>
      </c>
      <c r="C12" s="35">
        <f ca="1" t="shared" si="2"/>
        <v>-0.0106550421853042</v>
      </c>
      <c r="D12" s="35">
        <f ca="1" t="shared" si="2"/>
        <v>-0.007001995746117618</v>
      </c>
      <c r="E12" s="35">
        <f ca="1" t="shared" si="2"/>
        <v>-0.022429896696618715</v>
      </c>
      <c r="F12" s="35">
        <f ca="1" t="shared" si="2"/>
        <v>0.01288072456475155</v>
      </c>
      <c r="G12" s="35">
        <f ca="1" t="shared" si="2"/>
        <v>-0.0019311822717907206</v>
      </c>
      <c r="H12" s="35">
        <f ca="1" t="shared" si="2"/>
        <v>0.0077976962278853415</v>
      </c>
      <c r="I12" s="35">
        <f ca="1" t="shared" si="2"/>
        <v>0.02188156313022303</v>
      </c>
      <c r="J12" s="35">
        <f ca="1" t="shared" si="2"/>
        <v>-0.016426468779195385</v>
      </c>
      <c r="K12" s="35">
        <f ca="1" t="shared" si="2"/>
        <v>0.008054805201767963</v>
      </c>
      <c r="M12" s="35">
        <f t="shared" si="3"/>
        <v>3.018925523098782E-05</v>
      </c>
      <c r="N12" s="35">
        <f t="shared" si="4"/>
        <v>0.014046476636879416</v>
      </c>
      <c r="O12" s="35">
        <f t="shared" si="5"/>
        <v>0.0021492404117716673</v>
      </c>
      <c r="Q12" s="35">
        <f t="shared" si="11"/>
        <v>6</v>
      </c>
      <c r="R12" s="35">
        <f t="shared" si="6"/>
        <v>-0.01270616987693907</v>
      </c>
      <c r="S12" s="35">
        <f t="shared" si="6"/>
        <v>-0.06069824723862246</v>
      </c>
      <c r="T12" s="35">
        <f t="shared" si="6"/>
        <v>-0.05558692571358499</v>
      </c>
      <c r="U12" s="35">
        <f t="shared" si="6"/>
        <v>-0.018186379892388686</v>
      </c>
      <c r="V12" s="35">
        <f t="shared" si="6"/>
        <v>0.02399133103610558</v>
      </c>
      <c r="W12" s="35">
        <f t="shared" si="6"/>
        <v>0.08313845784734063</v>
      </c>
      <c r="X12" s="35">
        <f t="shared" si="6"/>
        <v>0.05003059384637881</v>
      </c>
      <c r="Y12" s="35">
        <f t="shared" si="6"/>
        <v>0.019585498605214587</v>
      </c>
      <c r="Z12" s="35">
        <f t="shared" si="6"/>
        <v>0.030380921098463794</v>
      </c>
      <c r="AA12" s="35">
        <f t="shared" si="6"/>
        <v>0.019035599359740404</v>
      </c>
      <c r="AC12" s="35">
        <f t="shared" si="12"/>
        <v>6</v>
      </c>
      <c r="AD12" s="35">
        <f t="shared" si="7"/>
        <v>0.007898467907170857</v>
      </c>
      <c r="AE12" s="35">
        <f t="shared" si="8"/>
        <v>0.04509509749898201</v>
      </c>
      <c r="AF12" s="35">
        <f t="shared" si="9"/>
        <v>0.17515136556361052</v>
      </c>
    </row>
    <row r="13" spans="1:32" ht="15">
      <c r="A13" s="35">
        <f t="shared" si="10"/>
        <v>7</v>
      </c>
      <c r="B13" s="35">
        <f ca="1" t="shared" si="2"/>
        <v>0.01624970169896695</v>
      </c>
      <c r="C13" s="35">
        <f ca="1" t="shared" si="2"/>
        <v>-0.022351197823010198</v>
      </c>
      <c r="D13" s="35">
        <f ca="1" t="shared" si="2"/>
        <v>-0.0029005697842351057</v>
      </c>
      <c r="E13" s="35">
        <f ca="1" t="shared" si="2"/>
        <v>0.034268713201519405</v>
      </c>
      <c r="F13" s="35">
        <f ca="1" t="shared" si="2"/>
        <v>-0.01599314600191049</v>
      </c>
      <c r="G13" s="35">
        <f ca="1" t="shared" si="2"/>
        <v>0.032685935224727326</v>
      </c>
      <c r="H13" s="35">
        <f ca="1" t="shared" si="2"/>
        <v>-0.002775277511576769</v>
      </c>
      <c r="I13" s="35">
        <f ca="1" t="shared" si="2"/>
        <v>0.00878728811644807</v>
      </c>
      <c r="J13" s="35">
        <f ca="1" t="shared" si="2"/>
        <v>0.019181063631793557</v>
      </c>
      <c r="K13" s="35">
        <f ca="1" t="shared" si="2"/>
        <v>0.00715746903882962</v>
      </c>
      <c r="M13" s="35">
        <f t="shared" si="3"/>
        <v>0.007430997979155236</v>
      </c>
      <c r="N13" s="35">
        <f t="shared" si="4"/>
        <v>0.018922067636251268</v>
      </c>
      <c r="O13" s="35">
        <f t="shared" si="5"/>
        <v>0.39271596117322743</v>
      </c>
      <c r="Q13" s="35">
        <f t="shared" si="11"/>
        <v>7</v>
      </c>
      <c r="R13" s="35">
        <f t="shared" si="6"/>
        <v>0.003543531822027879</v>
      </c>
      <c r="S13" s="35">
        <f t="shared" si="6"/>
        <v>-0.08304944506163266</v>
      </c>
      <c r="T13" s="35">
        <f t="shared" si="6"/>
        <v>-0.0584874954978201</v>
      </c>
      <c r="U13" s="35">
        <f t="shared" si="6"/>
        <v>0.01608233330913072</v>
      </c>
      <c r="V13" s="35">
        <f t="shared" si="6"/>
        <v>0.007998185034195093</v>
      </c>
      <c r="W13" s="35">
        <f t="shared" si="6"/>
        <v>0.11582439307206796</v>
      </c>
      <c r="X13" s="35">
        <f t="shared" si="6"/>
        <v>0.047255316334802046</v>
      </c>
      <c r="Y13" s="35">
        <f t="shared" si="6"/>
        <v>0.028372786721662657</v>
      </c>
      <c r="Z13" s="35">
        <f t="shared" si="6"/>
        <v>0.04956198473025735</v>
      </c>
      <c r="AA13" s="35">
        <f t="shared" si="6"/>
        <v>0.026193068398570024</v>
      </c>
      <c r="AC13" s="35">
        <f t="shared" si="12"/>
        <v>7</v>
      </c>
      <c r="AD13" s="35">
        <f t="shared" si="7"/>
        <v>0.0153294658863261</v>
      </c>
      <c r="AE13" s="35">
        <f t="shared" si="8"/>
        <v>0.05567672402024199</v>
      </c>
      <c r="AF13" s="35">
        <f t="shared" si="9"/>
        <v>0.2753298825691123</v>
      </c>
    </row>
    <row r="14" spans="1:32" ht="15">
      <c r="A14" s="35">
        <f t="shared" si="10"/>
        <v>8</v>
      </c>
      <c r="B14" s="35">
        <f ca="1" t="shared" si="2"/>
        <v>0.01793127049771213</v>
      </c>
      <c r="C14" s="35">
        <f ca="1" t="shared" si="2"/>
        <v>0.022418637507343967</v>
      </c>
      <c r="D14" s="35">
        <f ca="1" t="shared" si="2"/>
        <v>-0.014068790550856518</v>
      </c>
      <c r="E14" s="35">
        <f ca="1" t="shared" si="2"/>
        <v>-0.007510588628899587</v>
      </c>
      <c r="F14" s="35">
        <f ca="1" t="shared" si="2"/>
        <v>0.005477980115461329</v>
      </c>
      <c r="G14" s="35">
        <f ca="1" t="shared" si="2"/>
        <v>-0.0048630779159959114</v>
      </c>
      <c r="H14" s="35">
        <f ca="1" t="shared" si="2"/>
        <v>0.029776875866368</v>
      </c>
      <c r="I14" s="35">
        <f ca="1" t="shared" si="2"/>
        <v>0.0056251144893854615</v>
      </c>
      <c r="J14" s="35">
        <f ca="1" t="shared" si="2"/>
        <v>0.017946426169155857</v>
      </c>
      <c r="K14" s="35">
        <f ca="1" t="shared" si="2"/>
        <v>0.004748517450810475</v>
      </c>
      <c r="M14" s="35">
        <f t="shared" si="3"/>
        <v>0.00774823650004852</v>
      </c>
      <c r="N14" s="35">
        <f t="shared" si="4"/>
        <v>0.014121294253027272</v>
      </c>
      <c r="O14" s="35">
        <f t="shared" si="5"/>
        <v>0.5486916681441916</v>
      </c>
      <c r="Q14" s="35">
        <f t="shared" si="11"/>
        <v>8</v>
      </c>
      <c r="R14" s="35">
        <f t="shared" si="6"/>
        <v>0.02147480231974001</v>
      </c>
      <c r="S14" s="35">
        <f t="shared" si="6"/>
        <v>-0.06063080755428869</v>
      </c>
      <c r="T14" s="35">
        <f t="shared" si="6"/>
        <v>-0.07255628604867662</v>
      </c>
      <c r="U14" s="35">
        <f t="shared" si="6"/>
        <v>0.008571744680231131</v>
      </c>
      <c r="V14" s="35">
        <f t="shared" si="6"/>
        <v>0.013476165149656421</v>
      </c>
      <c r="W14" s="35">
        <f t="shared" si="6"/>
        <v>0.11096131515607205</v>
      </c>
      <c r="X14" s="35">
        <f t="shared" si="6"/>
        <v>0.07703219220117005</v>
      </c>
      <c r="Y14" s="35">
        <f t="shared" si="6"/>
        <v>0.03399790121104812</v>
      </c>
      <c r="Z14" s="35">
        <f t="shared" si="6"/>
        <v>0.0675084108994132</v>
      </c>
      <c r="AA14" s="35">
        <f t="shared" si="6"/>
        <v>0.030941585849380497</v>
      </c>
      <c r="AC14" s="35">
        <f t="shared" si="12"/>
        <v>8</v>
      </c>
      <c r="AD14" s="35">
        <f t="shared" si="7"/>
        <v>0.02307770238637462</v>
      </c>
      <c r="AE14" s="35">
        <f t="shared" si="8"/>
        <v>0.05700677505980758</v>
      </c>
      <c r="AF14" s="35">
        <f t="shared" si="9"/>
        <v>0.4048238540447707</v>
      </c>
    </row>
    <row r="15" spans="1:32" ht="15">
      <c r="A15" s="35">
        <f t="shared" si="10"/>
        <v>9</v>
      </c>
      <c r="B15" s="35">
        <f ca="1" t="shared" si="2"/>
        <v>-0.008561772912043943</v>
      </c>
      <c r="C15" s="35">
        <f ca="1" t="shared" si="2"/>
        <v>0.031453016266156666</v>
      </c>
      <c r="D15" s="35">
        <f ca="1" t="shared" si="2"/>
        <v>-0.0027250687670971525</v>
      </c>
      <c r="E15" s="35">
        <f ca="1" t="shared" si="2"/>
        <v>-0.02454999275657669</v>
      </c>
      <c r="F15" s="35">
        <f ca="1" t="shared" si="2"/>
        <v>-0.00537797723431547</v>
      </c>
      <c r="G15" s="35">
        <f ca="1" t="shared" si="2"/>
        <v>-0.0161583147936056</v>
      </c>
      <c r="H15" s="35">
        <f ca="1" t="shared" si="2"/>
        <v>0.011410026182851838</v>
      </c>
      <c r="I15" s="35">
        <f ca="1" t="shared" si="2"/>
        <v>0.00039739565530049566</v>
      </c>
      <c r="J15" s="35">
        <f ca="1" t="shared" si="2"/>
        <v>0.0211594607335021</v>
      </c>
      <c r="K15" s="35">
        <f ca="1" t="shared" si="2"/>
        <v>-0.0005718945038685807</v>
      </c>
      <c r="M15" s="35">
        <f t="shared" si="3"/>
        <v>0.0006474877870303664</v>
      </c>
      <c r="N15" s="35">
        <f t="shared" si="4"/>
        <v>0.016789355643068167</v>
      </c>
      <c r="O15" s="35">
        <f t="shared" si="5"/>
        <v>0.0385653744429254</v>
      </c>
      <c r="Q15" s="35">
        <f t="shared" si="11"/>
        <v>9</v>
      </c>
      <c r="R15" s="35">
        <f t="shared" si="6"/>
        <v>0.012913029407696067</v>
      </c>
      <c r="S15" s="35">
        <f t="shared" si="6"/>
        <v>-0.029177791288132027</v>
      </c>
      <c r="T15" s="35">
        <f t="shared" si="6"/>
        <v>-0.07528135481577376</v>
      </c>
      <c r="U15" s="35">
        <f t="shared" si="6"/>
        <v>-0.01597824807634556</v>
      </c>
      <c r="V15" s="35">
        <f t="shared" si="6"/>
        <v>0.008098187915340952</v>
      </c>
      <c r="W15" s="35">
        <f t="shared" si="6"/>
        <v>0.09480300036246644</v>
      </c>
      <c r="X15" s="35">
        <f t="shared" si="6"/>
        <v>0.08844221838402189</v>
      </c>
      <c r="Y15" s="35">
        <f t="shared" si="6"/>
        <v>0.03439529686634862</v>
      </c>
      <c r="Z15" s="35">
        <f t="shared" si="6"/>
        <v>0.0886678716329153</v>
      </c>
      <c r="AA15" s="35">
        <f t="shared" si="6"/>
        <v>0.030369691345511915</v>
      </c>
      <c r="AC15" s="35">
        <f t="shared" si="12"/>
        <v>9</v>
      </c>
      <c r="AD15" s="35">
        <f t="shared" si="7"/>
        <v>0.023725190173404985</v>
      </c>
      <c r="AE15" s="35">
        <f t="shared" si="8"/>
        <v>0.05593090153291849</v>
      </c>
      <c r="AF15" s="35">
        <f t="shared" si="9"/>
        <v>0.424187515723153</v>
      </c>
    </row>
    <row r="16" spans="1:32" ht="15">
      <c r="A16" s="35">
        <f t="shared" si="10"/>
        <v>10</v>
      </c>
      <c r="B16" s="35">
        <f ca="1" t="shared" si="2"/>
        <v>0.016112622512280638</v>
      </c>
      <c r="C16" s="35">
        <f ca="1" t="shared" si="2"/>
        <v>0.010751538918804244</v>
      </c>
      <c r="D16" s="35">
        <f ca="1" t="shared" si="2"/>
        <v>-0.011932121463021915</v>
      </c>
      <c r="E16" s="35">
        <f ca="1" t="shared" si="2"/>
        <v>-0.023562491441989856</v>
      </c>
      <c r="F16" s="35">
        <f ca="1" t="shared" si="2"/>
        <v>0.015156758220698188</v>
      </c>
      <c r="G16" s="35">
        <f ca="1" t="shared" si="2"/>
        <v>0.029764968137523575</v>
      </c>
      <c r="H16" s="35">
        <f ca="1" t="shared" si="2"/>
        <v>0.013836617227110427</v>
      </c>
      <c r="I16" s="35">
        <f ca="1" t="shared" si="2"/>
        <v>-0.021158851761307843</v>
      </c>
      <c r="J16" s="35">
        <f ca="1" t="shared" si="2"/>
        <v>0.009252326027135443</v>
      </c>
      <c r="K16" s="35">
        <f ca="1" t="shared" si="2"/>
        <v>-7.142645686505354E-05</v>
      </c>
      <c r="M16" s="35">
        <f t="shared" si="3"/>
        <v>0.0038149939920367843</v>
      </c>
      <c r="N16" s="35">
        <f t="shared" si="4"/>
        <v>0.017536239296894157</v>
      </c>
      <c r="O16" s="35">
        <f t="shared" si="5"/>
        <v>0.21754915221261026</v>
      </c>
      <c r="Q16" s="35">
        <f t="shared" si="11"/>
        <v>10</v>
      </c>
      <c r="R16" s="35">
        <f t="shared" si="6"/>
        <v>0.029025651919976705</v>
      </c>
      <c r="S16" s="35">
        <f t="shared" si="6"/>
        <v>-0.01842625236932778</v>
      </c>
      <c r="T16" s="35">
        <f t="shared" si="6"/>
        <v>-0.08721347627879568</v>
      </c>
      <c r="U16" s="35">
        <f t="shared" si="6"/>
        <v>-0.039540739518335415</v>
      </c>
      <c r="V16" s="35">
        <f t="shared" si="6"/>
        <v>0.02325494613603914</v>
      </c>
      <c r="W16" s="35">
        <f t="shared" si="6"/>
        <v>0.12456796849999002</v>
      </c>
      <c r="X16" s="35">
        <f t="shared" si="6"/>
        <v>0.10227883561113231</v>
      </c>
      <c r="Y16" s="35">
        <f t="shared" si="6"/>
        <v>0.013236445105040774</v>
      </c>
      <c r="Z16" s="35">
        <f t="shared" si="6"/>
        <v>0.09792019766005074</v>
      </c>
      <c r="AA16" s="35">
        <f t="shared" si="6"/>
        <v>0.030298264888646863</v>
      </c>
      <c r="AC16" s="35">
        <f t="shared" si="12"/>
        <v>10</v>
      </c>
      <c r="AD16" s="35">
        <f t="shared" si="7"/>
        <v>0.027540184165441767</v>
      </c>
      <c r="AE16" s="35">
        <f t="shared" si="8"/>
        <v>0.06663961391729949</v>
      </c>
      <c r="AF16" s="35">
        <f t="shared" si="9"/>
        <v>0.4132704640158847</v>
      </c>
    </row>
    <row r="17" spans="1:32" ht="15">
      <c r="A17" s="35">
        <f t="shared" si="10"/>
        <v>11</v>
      </c>
      <c r="B17" s="35">
        <f ca="1" t="shared" si="2"/>
        <v>-0.00877468899492701</v>
      </c>
      <c r="C17" s="35">
        <f ca="1" t="shared" si="2"/>
        <v>0.017025735740066307</v>
      </c>
      <c r="D17" s="35">
        <f ca="1" t="shared" si="2"/>
        <v>-0.022212027929083625</v>
      </c>
      <c r="E17" s="35">
        <f ca="1" t="shared" si="2"/>
        <v>0.022293724093930847</v>
      </c>
      <c r="F17" s="35">
        <f ca="1" t="shared" si="2"/>
        <v>-0.0031447460819044436</v>
      </c>
      <c r="G17" s="35">
        <f ca="1" t="shared" si="2"/>
        <v>0.017410243433220837</v>
      </c>
      <c r="H17" s="35">
        <f ca="1" t="shared" si="2"/>
        <v>0.009667962575512303</v>
      </c>
      <c r="I17" s="35">
        <f ca="1" t="shared" si="2"/>
        <v>0.048690471472488187</v>
      </c>
      <c r="J17" s="35">
        <f ca="1" t="shared" si="2"/>
        <v>-0.005677433357144065</v>
      </c>
      <c r="K17" s="35">
        <f ca="1" t="shared" si="2"/>
        <v>0.010782297495411614</v>
      </c>
      <c r="M17" s="35">
        <f t="shared" si="3"/>
        <v>0.008606153844757094</v>
      </c>
      <c r="N17" s="35">
        <f t="shared" si="4"/>
        <v>0.019839144887635714</v>
      </c>
      <c r="O17" s="35">
        <f t="shared" si="5"/>
        <v>0.43379661237923006</v>
      </c>
      <c r="Q17" s="35">
        <f t="shared" si="11"/>
        <v>11</v>
      </c>
      <c r="R17" s="35">
        <f t="shared" si="6"/>
        <v>0.020250962925049694</v>
      </c>
      <c r="S17" s="35">
        <f t="shared" si="6"/>
        <v>-0.0014005166292614737</v>
      </c>
      <c r="T17" s="35">
        <f t="shared" si="6"/>
        <v>-0.1094255042078793</v>
      </c>
      <c r="U17" s="35">
        <f t="shared" si="6"/>
        <v>-0.017247015424404568</v>
      </c>
      <c r="V17" s="35">
        <f t="shared" si="6"/>
        <v>0.0201102000541347</v>
      </c>
      <c r="W17" s="35">
        <f t="shared" si="6"/>
        <v>0.14197821193321086</v>
      </c>
      <c r="X17" s="35">
        <f t="shared" si="6"/>
        <v>0.11194679818664462</v>
      </c>
      <c r="Y17" s="35">
        <f t="shared" si="6"/>
        <v>0.06192691657752896</v>
      </c>
      <c r="Z17" s="35">
        <f t="shared" si="6"/>
        <v>0.09224276430290668</v>
      </c>
      <c r="AA17" s="35">
        <f t="shared" si="6"/>
        <v>0.04108056238405848</v>
      </c>
      <c r="AC17" s="35">
        <f t="shared" si="12"/>
        <v>11</v>
      </c>
      <c r="AD17" s="35">
        <f t="shared" si="7"/>
        <v>0.03614633801019886</v>
      </c>
      <c r="AE17" s="35">
        <f t="shared" si="8"/>
        <v>0.07206747420607233</v>
      </c>
      <c r="AF17" s="35">
        <f t="shared" si="9"/>
        <v>0.5015624372631782</v>
      </c>
    </row>
    <row r="18" spans="1:32" ht="15">
      <c r="A18" s="35">
        <f t="shared" si="10"/>
        <v>12</v>
      </c>
      <c r="B18" s="35">
        <f ca="1" t="shared" si="2"/>
        <v>-0.0038841705801773564</v>
      </c>
      <c r="C18" s="35">
        <f ca="1" t="shared" si="2"/>
        <v>-0.016981907460498175</v>
      </c>
      <c r="D18" s="35">
        <f ca="1" t="shared" si="2"/>
        <v>-0.04059498123097032</v>
      </c>
      <c r="E18" s="35">
        <f ca="1" t="shared" si="2"/>
        <v>-0.008844181490594754</v>
      </c>
      <c r="F18" s="35">
        <f ca="1" t="shared" si="2"/>
        <v>0.010205175289519275</v>
      </c>
      <c r="G18" s="35">
        <f ca="1" t="shared" si="2"/>
        <v>-0.010776789725853282</v>
      </c>
      <c r="H18" s="35">
        <f ca="1" t="shared" si="2"/>
        <v>-0.02903292945156343</v>
      </c>
      <c r="I18" s="35">
        <f ca="1" t="shared" si="2"/>
        <v>-0.022783859863408903</v>
      </c>
      <c r="J18" s="35">
        <f ca="1" t="shared" si="2"/>
        <v>-0.014839701947154645</v>
      </c>
      <c r="K18" s="35">
        <f ca="1" t="shared" si="2"/>
        <v>0.02270697712012131</v>
      </c>
      <c r="M18" s="35">
        <f t="shared" si="3"/>
        <v>-0.011482636934058031</v>
      </c>
      <c r="N18" s="35">
        <f t="shared" si="4"/>
        <v>0.01834623220777497</v>
      </c>
      <c r="O18" s="35">
        <f t="shared" si="5"/>
        <v>-0.6258852937221514</v>
      </c>
      <c r="Q18" s="35">
        <f t="shared" si="11"/>
        <v>12</v>
      </c>
      <c r="R18" s="35">
        <f t="shared" si="6"/>
        <v>0.016366792344872337</v>
      </c>
      <c r="S18" s="35">
        <f t="shared" si="6"/>
        <v>-0.01838242408975965</v>
      </c>
      <c r="T18" s="35">
        <f t="shared" si="6"/>
        <v>-0.15002048543884963</v>
      </c>
      <c r="U18" s="35">
        <f t="shared" si="6"/>
        <v>-0.026091196914999323</v>
      </c>
      <c r="V18" s="35">
        <f t="shared" si="6"/>
        <v>0.030315375343653972</v>
      </c>
      <c r="W18" s="35">
        <f t="shared" si="6"/>
        <v>0.1312014222073576</v>
      </c>
      <c r="X18" s="35">
        <f t="shared" si="6"/>
        <v>0.08291386873508119</v>
      </c>
      <c r="Y18" s="35">
        <f t="shared" si="6"/>
        <v>0.03914305671412006</v>
      </c>
      <c r="Z18" s="35">
        <f t="shared" si="6"/>
        <v>0.07740306235575203</v>
      </c>
      <c r="AA18" s="35">
        <f t="shared" si="6"/>
        <v>0.06378753950417979</v>
      </c>
      <c r="AC18" s="35">
        <f t="shared" si="12"/>
        <v>12</v>
      </c>
      <c r="AD18" s="35">
        <f t="shared" si="7"/>
        <v>0.024663701076140833</v>
      </c>
      <c r="AE18" s="35">
        <f t="shared" si="8"/>
        <v>0.07768133513425056</v>
      </c>
      <c r="AF18" s="35">
        <f t="shared" si="9"/>
        <v>0.3174984188095698</v>
      </c>
    </row>
    <row r="19" spans="1:32" ht="15">
      <c r="A19" s="35">
        <f t="shared" si="10"/>
        <v>13</v>
      </c>
      <c r="B19" s="35">
        <f ca="1" t="shared" si="2"/>
        <v>-0.007226497584765754</v>
      </c>
      <c r="C19" s="35">
        <f ca="1" t="shared" si="2"/>
        <v>-0.024399536066603958</v>
      </c>
      <c r="D19" s="35">
        <f ca="1" t="shared" si="2"/>
        <v>0.016815149572077172</v>
      </c>
      <c r="E19" s="35">
        <f ca="1" t="shared" si="2"/>
        <v>0.018923048281708977</v>
      </c>
      <c r="F19" s="35">
        <f ca="1" t="shared" si="2"/>
        <v>-0.0005048561228760881</v>
      </c>
      <c r="G19" s="35">
        <f ca="1" t="shared" si="2"/>
        <v>-0.0007902423854030149</v>
      </c>
      <c r="H19" s="35">
        <f ca="1" t="shared" si="2"/>
        <v>-0.0488087798408794</v>
      </c>
      <c r="I19" s="35">
        <f ca="1" t="shared" si="2"/>
        <v>-0.007386237882340675</v>
      </c>
      <c r="J19" s="35">
        <f ca="1" t="shared" si="2"/>
        <v>0.018323969064929144</v>
      </c>
      <c r="K19" s="35">
        <f ca="1" t="shared" si="2"/>
        <v>-0.008114891101367271</v>
      </c>
      <c r="M19" s="35">
        <f t="shared" si="3"/>
        <v>-0.004316887406552087</v>
      </c>
      <c r="N19" s="35">
        <f t="shared" si="4"/>
        <v>0.02092682391473481</v>
      </c>
      <c r="O19" s="35">
        <f t="shared" si="5"/>
        <v>-0.20628488222297886</v>
      </c>
      <c r="Q19" s="35">
        <f t="shared" si="11"/>
        <v>13</v>
      </c>
      <c r="R19" s="35">
        <f t="shared" si="6"/>
        <v>0.009140294760106582</v>
      </c>
      <c r="S19" s="35">
        <f t="shared" si="6"/>
        <v>-0.04278196015636361</v>
      </c>
      <c r="T19" s="35">
        <f t="shared" si="6"/>
        <v>-0.13320533586677247</v>
      </c>
      <c r="U19" s="35">
        <f t="shared" si="6"/>
        <v>-0.007168148633290346</v>
      </c>
      <c r="V19" s="35">
        <f t="shared" si="6"/>
        <v>0.029810519220777883</v>
      </c>
      <c r="W19" s="35">
        <f t="shared" si="6"/>
        <v>0.13041117982195458</v>
      </c>
      <c r="X19" s="35">
        <f t="shared" si="6"/>
        <v>0.034105088894201795</v>
      </c>
      <c r="Y19" s="35">
        <f t="shared" si="6"/>
        <v>0.03175681883177938</v>
      </c>
      <c r="Z19" s="35">
        <f t="shared" si="6"/>
        <v>0.09572703142068117</v>
      </c>
      <c r="AA19" s="35">
        <f t="shared" si="6"/>
        <v>0.05567264840281251</v>
      </c>
      <c r="AC19" s="35">
        <f t="shared" si="12"/>
        <v>13</v>
      </c>
      <c r="AD19" s="35">
        <f t="shared" si="7"/>
        <v>0.020346813669588747</v>
      </c>
      <c r="AE19" s="35">
        <f t="shared" si="8"/>
        <v>0.07295315127657304</v>
      </c>
      <c r="AF19" s="35">
        <f t="shared" si="9"/>
        <v>0.2789024643013959</v>
      </c>
    </row>
    <row r="20" spans="1:32" ht="15">
      <c r="A20" s="35">
        <f t="shared" si="10"/>
        <v>14</v>
      </c>
      <c r="B20" s="35">
        <f ca="1" t="shared" si="2"/>
        <v>-0.013974086730442236</v>
      </c>
      <c r="C20" s="35">
        <f ca="1" t="shared" si="2"/>
        <v>-0.010575815176236979</v>
      </c>
      <c r="D20" s="35">
        <f ca="1" t="shared" si="2"/>
        <v>-0.023562158551450982</v>
      </c>
      <c r="E20" s="35">
        <f ca="1" t="shared" si="2"/>
        <v>-0.010214107239927168</v>
      </c>
      <c r="F20" s="35">
        <f ca="1" t="shared" si="2"/>
        <v>-0.021628117942409996</v>
      </c>
      <c r="G20" s="35">
        <f ca="1" t="shared" si="2"/>
        <v>0.018434613302388596</v>
      </c>
      <c r="H20" s="35">
        <f ca="1" t="shared" si="2"/>
        <v>-0.032896495615866966</v>
      </c>
      <c r="I20" s="35">
        <f ca="1" t="shared" si="2"/>
        <v>0.01046040058468666</v>
      </c>
      <c r="J20" s="35">
        <f ca="1" t="shared" si="2"/>
        <v>-0.030396315867514942</v>
      </c>
      <c r="K20" s="35">
        <f ca="1" t="shared" si="2"/>
        <v>0.010572010433217512</v>
      </c>
      <c r="M20" s="35">
        <f t="shared" si="3"/>
        <v>-0.01037800728035565</v>
      </c>
      <c r="N20" s="35">
        <f t="shared" si="4"/>
        <v>0.018026243825930915</v>
      </c>
      <c r="O20" s="35">
        <f t="shared" si="5"/>
        <v>-0.5757165708269625</v>
      </c>
      <c r="Q20" s="35">
        <f t="shared" si="11"/>
        <v>14</v>
      </c>
      <c r="R20" s="35">
        <f t="shared" si="6"/>
        <v>-0.004833791970335654</v>
      </c>
      <c r="S20" s="35">
        <f t="shared" si="6"/>
        <v>-0.05335777533260059</v>
      </c>
      <c r="T20" s="35">
        <f t="shared" si="6"/>
        <v>-0.15676749441822346</v>
      </c>
      <c r="U20" s="35">
        <f t="shared" si="6"/>
        <v>-0.017382255873217515</v>
      </c>
      <c r="V20" s="35">
        <f t="shared" si="6"/>
        <v>0.008182401278367887</v>
      </c>
      <c r="W20" s="35">
        <f t="shared" si="6"/>
        <v>0.14884579312434318</v>
      </c>
      <c r="X20" s="35">
        <f t="shared" si="6"/>
        <v>0.0012085932783348283</v>
      </c>
      <c r="Y20" s="35">
        <f t="shared" si="6"/>
        <v>0.04221721941646604</v>
      </c>
      <c r="Z20" s="35">
        <f t="shared" si="6"/>
        <v>0.06533071555316623</v>
      </c>
      <c r="AA20" s="35">
        <f t="shared" si="6"/>
        <v>0.06624465883603002</v>
      </c>
      <c r="AC20" s="35">
        <f t="shared" si="12"/>
        <v>14</v>
      </c>
      <c r="AD20" s="35">
        <f t="shared" si="7"/>
        <v>0.009968806389233099</v>
      </c>
      <c r="AE20" s="35">
        <f t="shared" si="8"/>
        <v>0.08125205652362322</v>
      </c>
      <c r="AF20" s="35">
        <f t="shared" si="9"/>
        <v>0.12268989630231414</v>
      </c>
    </row>
    <row r="21" spans="1:32" ht="15">
      <c r="A21" s="35">
        <f t="shared" si="10"/>
        <v>15</v>
      </c>
      <c r="B21" s="43">
        <f ca="1">NORMINV(RAND(),0,$C$3)+$E4</f>
        <v>0.014447431496974498</v>
      </c>
      <c r="C21" s="43">
        <f aca="true" ca="1" t="shared" si="13" ref="C21:K21">NORMINV(RAND(),0,$C$3)+$E4</f>
        <v>0.04774775927967727</v>
      </c>
      <c r="D21" s="43">
        <f ca="1" t="shared" si="13"/>
        <v>0.00022243376200044643</v>
      </c>
      <c r="E21" s="43">
        <f ca="1" t="shared" si="13"/>
        <v>0.022407716655048565</v>
      </c>
      <c r="F21" s="43">
        <f ca="1" t="shared" si="13"/>
        <v>-0.00424131030397264</v>
      </c>
      <c r="G21" s="43">
        <f ca="1" t="shared" si="13"/>
        <v>0.04925822695820571</v>
      </c>
      <c r="H21" s="43">
        <f ca="1" t="shared" si="13"/>
        <v>0.05610567084175694</v>
      </c>
      <c r="I21" s="43">
        <f ca="1" t="shared" si="13"/>
        <v>0.028595953360970865</v>
      </c>
      <c r="J21" s="43">
        <f ca="1" t="shared" si="13"/>
        <v>0.022312392118220194</v>
      </c>
      <c r="K21" s="43">
        <f ca="1" t="shared" si="13"/>
        <v>0.04690924337992126</v>
      </c>
      <c r="L21" s="43"/>
      <c r="M21" s="43">
        <f t="shared" si="3"/>
        <v>0.028376551754880314</v>
      </c>
      <c r="N21" s="43">
        <f t="shared" si="4"/>
        <v>0.021204563404261648</v>
      </c>
      <c r="O21" s="43">
        <f t="shared" si="5"/>
        <v>1.3382285319384248</v>
      </c>
      <c r="P21" s="43"/>
      <c r="Q21" s="35">
        <f t="shared" si="11"/>
        <v>15</v>
      </c>
      <c r="R21" s="35">
        <f t="shared" si="6"/>
        <v>0.009613639526638844</v>
      </c>
      <c r="S21" s="35">
        <f t="shared" si="6"/>
        <v>-0.005610016052923321</v>
      </c>
      <c r="T21" s="35">
        <f t="shared" si="6"/>
        <v>-0.156545060656223</v>
      </c>
      <c r="U21" s="35">
        <f t="shared" si="6"/>
        <v>0.00502546078183105</v>
      </c>
      <c r="V21" s="35">
        <f t="shared" si="6"/>
        <v>0.003941090974395246</v>
      </c>
      <c r="W21" s="35">
        <f t="shared" si="6"/>
        <v>0.1981040200825489</v>
      </c>
      <c r="X21" s="35">
        <f t="shared" si="6"/>
        <v>0.05731426412009177</v>
      </c>
      <c r="Y21" s="35">
        <f t="shared" si="6"/>
        <v>0.0708131727774369</v>
      </c>
      <c r="Z21" s="35">
        <f t="shared" si="6"/>
        <v>0.08764310767138643</v>
      </c>
      <c r="AA21" s="35">
        <f t="shared" si="6"/>
        <v>0.11315390221595129</v>
      </c>
      <c r="AC21" s="43">
        <f t="shared" si="12"/>
        <v>15</v>
      </c>
      <c r="AD21" s="43">
        <f t="shared" si="7"/>
        <v>0.03834535814411341</v>
      </c>
      <c r="AE21" s="43">
        <f t="shared" si="8"/>
        <v>0.09309321845175446</v>
      </c>
      <c r="AF21" s="43">
        <f t="shared" si="9"/>
        <v>0.4119028086238729</v>
      </c>
    </row>
    <row r="22" spans="1:32" ht="15">
      <c r="A22" s="35">
        <f t="shared" si="10"/>
        <v>16</v>
      </c>
      <c r="B22" s="44">
        <f ca="1">NORMINV(RAND(),0,$C$3)+$G4</f>
        <v>0.0936150034646579</v>
      </c>
      <c r="C22" s="44">
        <f aca="true" ca="1" t="shared" si="14" ref="C22:K22">NORMINV(RAND(),0,$C$3)+$G4</f>
        <v>0.09260415197365693</v>
      </c>
      <c r="D22" s="44">
        <f ca="1" t="shared" si="14"/>
        <v>0.11951863083473108</v>
      </c>
      <c r="E22" s="44">
        <f ca="1" t="shared" si="14"/>
        <v>0.07941042485446484</v>
      </c>
      <c r="F22" s="44">
        <f ca="1" t="shared" si="14"/>
        <v>0.09072147811945422</v>
      </c>
      <c r="G22" s="44">
        <f ca="1" t="shared" si="14"/>
        <v>0.09756754991359083</v>
      </c>
      <c r="H22" s="44">
        <f ca="1" t="shared" si="14"/>
        <v>0.06046343582680728</v>
      </c>
      <c r="I22" s="44">
        <f ca="1" t="shared" si="14"/>
        <v>0.1027533982656647</v>
      </c>
      <c r="J22" s="44">
        <f ca="1" t="shared" si="14"/>
        <v>0.1224776745883561</v>
      </c>
      <c r="K22" s="44">
        <f ca="1" t="shared" si="14"/>
        <v>0.10156007226457239</v>
      </c>
      <c r="L22" s="44"/>
      <c r="M22" s="43">
        <f t="shared" si="3"/>
        <v>0.09606918201059562</v>
      </c>
      <c r="N22" s="43">
        <f t="shared" si="4"/>
        <v>0.018000831996743006</v>
      </c>
      <c r="O22" s="43">
        <f t="shared" si="5"/>
        <v>5.336930094563295</v>
      </c>
      <c r="P22" s="44"/>
      <c r="Q22" s="35">
        <f t="shared" si="11"/>
        <v>16</v>
      </c>
      <c r="R22" s="35">
        <f t="shared" si="6"/>
        <v>0.10322864299129675</v>
      </c>
      <c r="S22" s="35">
        <f t="shared" si="6"/>
        <v>0.0869941359207336</v>
      </c>
      <c r="T22" s="35">
        <f t="shared" si="6"/>
        <v>-0.03702642982149193</v>
      </c>
      <c r="U22" s="35">
        <f t="shared" si="6"/>
        <v>0.0844358856362959</v>
      </c>
      <c r="V22" s="35">
        <f t="shared" si="6"/>
        <v>0.09466256909384946</v>
      </c>
      <c r="W22" s="35">
        <f t="shared" si="6"/>
        <v>0.29567156999613975</v>
      </c>
      <c r="X22" s="35">
        <f t="shared" si="6"/>
        <v>0.11777769994689904</v>
      </c>
      <c r="Y22" s="35">
        <f t="shared" si="6"/>
        <v>0.17356657104310158</v>
      </c>
      <c r="Z22" s="35">
        <f t="shared" si="6"/>
        <v>0.2101207822597425</v>
      </c>
      <c r="AA22" s="35">
        <f t="shared" si="6"/>
        <v>0.21471397448052368</v>
      </c>
      <c r="AC22" s="43">
        <f t="shared" si="12"/>
        <v>16</v>
      </c>
      <c r="AD22" s="43">
        <f t="shared" si="7"/>
        <v>0.13441454015470905</v>
      </c>
      <c r="AE22" s="43">
        <f t="shared" si="8"/>
        <v>0.09230641973067094</v>
      </c>
      <c r="AF22" s="43">
        <f t="shared" si="9"/>
        <v>1.4561775935725814</v>
      </c>
    </row>
    <row r="23" spans="1:32" ht="15">
      <c r="A23" s="35">
        <f t="shared" si="10"/>
        <v>17</v>
      </c>
      <c r="B23" s="43">
        <f ca="1">NORMINV(RAND(),0,$C$3)+$I4</f>
        <v>0.027258344115135127</v>
      </c>
      <c r="C23" s="43">
        <f aca="true" ca="1" t="shared" si="15" ref="C23:K23">NORMINV(RAND(),0,$C$3)+$I4</f>
        <v>0.025511049154956708</v>
      </c>
      <c r="D23" s="43">
        <f ca="1" t="shared" si="15"/>
        <v>0.005040099193587902</v>
      </c>
      <c r="E23" s="43">
        <f ca="1" t="shared" si="15"/>
        <v>0.015855682452483845</v>
      </c>
      <c r="F23" s="43">
        <f ca="1" t="shared" si="15"/>
        <v>0.029682901561544177</v>
      </c>
      <c r="G23" s="43">
        <f ca="1" t="shared" si="15"/>
        <v>0.016826249643773262</v>
      </c>
      <c r="H23" s="43">
        <f ca="1" t="shared" si="15"/>
        <v>0.03002357612336119</v>
      </c>
      <c r="I23" s="43">
        <f ca="1" t="shared" si="15"/>
        <v>0.0015720993120969945</v>
      </c>
      <c r="J23" s="43">
        <f ca="1" t="shared" si="15"/>
        <v>0.006465743336170216</v>
      </c>
      <c r="K23" s="43">
        <f ca="1" t="shared" si="15"/>
        <v>0.010364583737230745</v>
      </c>
      <c r="L23" s="43"/>
      <c r="M23" s="43">
        <f t="shared" si="3"/>
        <v>0.01686003286303402</v>
      </c>
      <c r="N23" s="43">
        <f t="shared" si="4"/>
        <v>0.010777257494782639</v>
      </c>
      <c r="O23" s="43">
        <f t="shared" si="5"/>
        <v>1.5644084658083102</v>
      </c>
      <c r="P23" s="43"/>
      <c r="Q23" s="35">
        <f t="shared" si="11"/>
        <v>17</v>
      </c>
      <c r="R23" s="35">
        <f t="shared" si="6"/>
        <v>0.13048698710643186</v>
      </c>
      <c r="S23" s="35">
        <f t="shared" si="6"/>
        <v>0.11250518507569031</v>
      </c>
      <c r="T23" s="35">
        <f t="shared" si="6"/>
        <v>-0.03198633062790403</v>
      </c>
      <c r="U23" s="35">
        <f t="shared" si="6"/>
        <v>0.10029156808877973</v>
      </c>
      <c r="V23" s="35">
        <f t="shared" si="6"/>
        <v>0.12434547065539364</v>
      </c>
      <c r="W23" s="35">
        <f t="shared" si="6"/>
        <v>0.312497819639913</v>
      </c>
      <c r="X23" s="35">
        <f t="shared" si="6"/>
        <v>0.14780127607026022</v>
      </c>
      <c r="Y23" s="35">
        <f t="shared" si="6"/>
        <v>0.1751386703551986</v>
      </c>
      <c r="Z23" s="35">
        <f t="shared" si="6"/>
        <v>0.21658652559591274</v>
      </c>
      <c r="AA23" s="35">
        <f t="shared" si="6"/>
        <v>0.2250785582177544</v>
      </c>
      <c r="AC23" s="43">
        <f t="shared" si="12"/>
        <v>17</v>
      </c>
      <c r="AD23" s="43">
        <f t="shared" si="7"/>
        <v>0.15127457301774302</v>
      </c>
      <c r="AE23" s="43">
        <f t="shared" si="8"/>
        <v>0.09136700406471567</v>
      </c>
      <c r="AF23" s="43">
        <f t="shared" si="9"/>
        <v>1.655680566154873</v>
      </c>
    </row>
    <row r="24" spans="1:32" ht="15">
      <c r="A24" s="35">
        <f t="shared" si="10"/>
        <v>18</v>
      </c>
      <c r="B24" s="35">
        <f aca="true" ca="1" t="shared" si="16" ref="B24:K37">NORMINV(RAND(),0,$C$3)</f>
        <v>-0.021588005978267454</v>
      </c>
      <c r="C24" s="35">
        <f ca="1" t="shared" si="16"/>
        <v>-0.014170466003561507</v>
      </c>
      <c r="D24" s="35">
        <f ca="1" t="shared" si="16"/>
        <v>0.0205470634143512</v>
      </c>
      <c r="E24" s="35">
        <f ca="1" t="shared" si="16"/>
        <v>0.018225322742196907</v>
      </c>
      <c r="F24" s="35">
        <f ca="1" t="shared" si="16"/>
        <v>-0.007652434113383047</v>
      </c>
      <c r="G24" s="35">
        <f ca="1" t="shared" si="16"/>
        <v>0.010049962161639035</v>
      </c>
      <c r="H24" s="35">
        <f ca="1" t="shared" si="16"/>
        <v>-0.016891866628152067</v>
      </c>
      <c r="I24" s="35">
        <f ca="1" t="shared" si="16"/>
        <v>-0.0002068982192593086</v>
      </c>
      <c r="J24" s="35">
        <f ca="1" t="shared" si="16"/>
        <v>0.010759935809394503</v>
      </c>
      <c r="K24" s="35">
        <f ca="1" t="shared" si="16"/>
        <v>-0.012486159116916527</v>
      </c>
      <c r="M24" s="35">
        <f t="shared" si="3"/>
        <v>-0.0013413545931958266</v>
      </c>
      <c r="N24" s="35">
        <f t="shared" si="4"/>
        <v>0.015347152583971185</v>
      </c>
      <c r="O24" s="35">
        <f t="shared" si="5"/>
        <v>-0.0874008768634228</v>
      </c>
      <c r="Q24" s="35">
        <f t="shared" si="11"/>
        <v>18</v>
      </c>
      <c r="R24" s="35">
        <f aca="true" t="shared" si="17" ref="R24:AA37">B24+R23</f>
        <v>0.1088989811281644</v>
      </c>
      <c r="S24" s="35">
        <f t="shared" si="17"/>
        <v>0.0983347190721288</v>
      </c>
      <c r="T24" s="35">
        <f t="shared" si="17"/>
        <v>-0.011439267213552828</v>
      </c>
      <c r="U24" s="35">
        <f t="shared" si="17"/>
        <v>0.11851689083097663</v>
      </c>
      <c r="V24" s="35">
        <f t="shared" si="17"/>
        <v>0.11669303654201059</v>
      </c>
      <c r="W24" s="35">
        <f t="shared" si="17"/>
        <v>0.3225477818015521</v>
      </c>
      <c r="X24" s="35">
        <f t="shared" si="17"/>
        <v>0.13090940944210816</v>
      </c>
      <c r="Y24" s="35">
        <f t="shared" si="17"/>
        <v>0.17493177213593927</v>
      </c>
      <c r="Z24" s="35">
        <f t="shared" si="17"/>
        <v>0.22734646140530723</v>
      </c>
      <c r="AA24" s="35">
        <f t="shared" si="17"/>
        <v>0.21259239910083788</v>
      </c>
      <c r="AC24" s="35">
        <f t="shared" si="12"/>
        <v>18</v>
      </c>
      <c r="AD24" s="35">
        <f t="shared" si="7"/>
        <v>0.14993321842454724</v>
      </c>
      <c r="AE24" s="35">
        <f t="shared" si="8"/>
        <v>0.09017316169798882</v>
      </c>
      <c r="AF24" s="35">
        <f t="shared" si="9"/>
        <v>1.6627255338645985</v>
      </c>
    </row>
    <row r="25" spans="1:32" ht="15">
      <c r="A25" s="35">
        <f t="shared" si="10"/>
        <v>19</v>
      </c>
      <c r="B25" s="35">
        <f ca="1" t="shared" si="16"/>
        <v>0.02232227233150164</v>
      </c>
      <c r="C25" s="35">
        <f ca="1" t="shared" si="16"/>
        <v>0.010052024848202595</v>
      </c>
      <c r="D25" s="35">
        <f ca="1" t="shared" si="16"/>
        <v>-0.006341329195842729</v>
      </c>
      <c r="E25" s="35">
        <f ca="1" t="shared" si="16"/>
        <v>-0.004477030265493488</v>
      </c>
      <c r="F25" s="35">
        <f ca="1" t="shared" si="16"/>
        <v>-0.025459674309276075</v>
      </c>
      <c r="G25" s="35">
        <f ca="1" t="shared" si="16"/>
        <v>0.02476858895771325</v>
      </c>
      <c r="H25" s="35">
        <f ca="1" t="shared" si="16"/>
        <v>-0.05031476054527627</v>
      </c>
      <c r="I25" s="35">
        <f ca="1" t="shared" si="16"/>
        <v>-0.004373957369773101</v>
      </c>
      <c r="J25" s="35">
        <f ca="1" t="shared" si="16"/>
        <v>0.01257205667424767</v>
      </c>
      <c r="K25" s="35">
        <f ca="1" t="shared" si="16"/>
        <v>-0.0050132513684315125</v>
      </c>
      <c r="M25" s="35">
        <f t="shared" si="3"/>
        <v>-0.002626506024242802</v>
      </c>
      <c r="N25" s="35">
        <f t="shared" si="4"/>
        <v>0.022573760351346443</v>
      </c>
      <c r="O25" s="35">
        <f t="shared" si="5"/>
        <v>-0.11635217098803569</v>
      </c>
      <c r="Q25" s="35">
        <f t="shared" si="11"/>
        <v>19</v>
      </c>
      <c r="R25" s="35">
        <f t="shared" si="17"/>
        <v>0.13122125345966604</v>
      </c>
      <c r="S25" s="35">
        <f t="shared" si="17"/>
        <v>0.1083867439203314</v>
      </c>
      <c r="T25" s="35">
        <f t="shared" si="17"/>
        <v>-0.017780596409395555</v>
      </c>
      <c r="U25" s="35">
        <f t="shared" si="17"/>
        <v>0.11403986056548315</v>
      </c>
      <c r="V25" s="35">
        <f t="shared" si="17"/>
        <v>0.09123336223273451</v>
      </c>
      <c r="W25" s="35">
        <f t="shared" si="17"/>
        <v>0.34731637075926536</v>
      </c>
      <c r="X25" s="35">
        <f t="shared" si="17"/>
        <v>0.08059464889683189</v>
      </c>
      <c r="Y25" s="35">
        <f t="shared" si="17"/>
        <v>0.17055781476616616</v>
      </c>
      <c r="Z25" s="35">
        <f t="shared" si="17"/>
        <v>0.2399185180795549</v>
      </c>
      <c r="AA25" s="35">
        <f t="shared" si="17"/>
        <v>0.20757914773240638</v>
      </c>
      <c r="AC25" s="35">
        <f t="shared" si="12"/>
        <v>19</v>
      </c>
      <c r="AD25" s="35">
        <f t="shared" si="7"/>
        <v>0.1473067124003044</v>
      </c>
      <c r="AE25" s="35">
        <f t="shared" si="8"/>
        <v>0.10026792947059297</v>
      </c>
      <c r="AF25" s="35">
        <f t="shared" si="9"/>
        <v>1.4691308893887869</v>
      </c>
    </row>
    <row r="26" spans="1:32" ht="15">
      <c r="A26" s="35">
        <f t="shared" si="10"/>
        <v>20</v>
      </c>
      <c r="B26" s="35">
        <f ca="1" t="shared" si="16"/>
        <v>0.032776523379701675</v>
      </c>
      <c r="C26" s="35">
        <f ca="1" t="shared" si="16"/>
        <v>-0.04720390885936577</v>
      </c>
      <c r="D26" s="35">
        <f ca="1" t="shared" si="16"/>
        <v>0.002688286781397315</v>
      </c>
      <c r="E26" s="35">
        <f ca="1" t="shared" si="16"/>
        <v>0.016542657093205217</v>
      </c>
      <c r="F26" s="35">
        <f ca="1" t="shared" si="16"/>
        <v>0.021739169495810402</v>
      </c>
      <c r="G26" s="35">
        <f ca="1" t="shared" si="16"/>
        <v>0.0020262742775798404</v>
      </c>
      <c r="H26" s="35">
        <f ca="1" t="shared" si="16"/>
        <v>0.04271867710165091</v>
      </c>
      <c r="I26" s="35">
        <f ca="1" t="shared" si="16"/>
        <v>-0.008686221212067413</v>
      </c>
      <c r="J26" s="35">
        <f ca="1" t="shared" si="16"/>
        <v>-0.00659192100251106</v>
      </c>
      <c r="K26" s="35">
        <f ca="1" t="shared" si="16"/>
        <v>0.021431159728921546</v>
      </c>
      <c r="M26" s="35">
        <f t="shared" si="3"/>
        <v>0.007744069678432266</v>
      </c>
      <c r="N26" s="35">
        <f t="shared" si="4"/>
        <v>0.025524434598259073</v>
      </c>
      <c r="O26" s="35">
        <f t="shared" si="5"/>
        <v>0.3033982848325448</v>
      </c>
      <c r="Q26" s="35">
        <f t="shared" si="11"/>
        <v>20</v>
      </c>
      <c r="R26" s="35">
        <f t="shared" si="17"/>
        <v>0.16399777683936773</v>
      </c>
      <c r="S26" s="35">
        <f t="shared" si="17"/>
        <v>0.06118283506096563</v>
      </c>
      <c r="T26" s="35">
        <f t="shared" si="17"/>
        <v>-0.01509230962799824</v>
      </c>
      <c r="U26" s="35">
        <f t="shared" si="17"/>
        <v>0.13058251765868836</v>
      </c>
      <c r="V26" s="35">
        <f t="shared" si="17"/>
        <v>0.1129725317285449</v>
      </c>
      <c r="W26" s="35">
        <f t="shared" si="17"/>
        <v>0.3493426450368452</v>
      </c>
      <c r="X26" s="35">
        <f t="shared" si="17"/>
        <v>0.1233133259984828</v>
      </c>
      <c r="Y26" s="35">
        <f t="shared" si="17"/>
        <v>0.16187159355409875</v>
      </c>
      <c r="Z26" s="35">
        <f t="shared" si="17"/>
        <v>0.23332659707704384</v>
      </c>
      <c r="AA26" s="35">
        <f t="shared" si="17"/>
        <v>0.22901030746132792</v>
      </c>
      <c r="AC26" s="35">
        <f t="shared" si="12"/>
        <v>20</v>
      </c>
      <c r="AD26" s="35">
        <f t="shared" si="7"/>
        <v>0.15505078207873668</v>
      </c>
      <c r="AE26" s="35">
        <f t="shared" si="8"/>
        <v>0.1003379950036627</v>
      </c>
      <c r="AF26" s="35">
        <f t="shared" si="9"/>
        <v>1.5452848352518582</v>
      </c>
    </row>
    <row r="27" spans="1:32" ht="15">
      <c r="A27" s="35">
        <f t="shared" si="10"/>
        <v>21</v>
      </c>
      <c r="B27" s="35">
        <f ca="1" t="shared" si="16"/>
        <v>0.02864176555417366</v>
      </c>
      <c r="C27" s="35">
        <f ca="1" t="shared" si="16"/>
        <v>0.0328775978908783</v>
      </c>
      <c r="D27" s="35">
        <f ca="1" t="shared" si="16"/>
        <v>0.0033732229093069717</v>
      </c>
      <c r="E27" s="35">
        <f ca="1" t="shared" si="16"/>
        <v>0.0372115375313615</v>
      </c>
      <c r="F27" s="35">
        <f ca="1" t="shared" si="16"/>
        <v>-0.005539246100538437</v>
      </c>
      <c r="G27" s="35">
        <f ca="1" t="shared" si="16"/>
        <v>0.0023973675816110593</v>
      </c>
      <c r="H27" s="35">
        <f ca="1" t="shared" si="16"/>
        <v>0.02852001984307527</v>
      </c>
      <c r="I27" s="35">
        <f ca="1" t="shared" si="16"/>
        <v>0.02590577539193807</v>
      </c>
      <c r="J27" s="35">
        <f ca="1" t="shared" si="16"/>
        <v>-0.0042170223020235485</v>
      </c>
      <c r="K27" s="35">
        <f ca="1" t="shared" si="16"/>
        <v>0.01614160190075044</v>
      </c>
      <c r="M27" s="35">
        <f t="shared" si="3"/>
        <v>0.01653126202005333</v>
      </c>
      <c r="N27" s="35">
        <f t="shared" si="4"/>
        <v>0.016206322613345394</v>
      </c>
      <c r="O27" s="35">
        <f t="shared" si="5"/>
        <v>1.0200501627951277</v>
      </c>
      <c r="Q27" s="35">
        <f t="shared" si="11"/>
        <v>21</v>
      </c>
      <c r="R27" s="35">
        <f t="shared" si="17"/>
        <v>0.1926395423935414</v>
      </c>
      <c r="S27" s="35">
        <f t="shared" si="17"/>
        <v>0.09406043295184394</v>
      </c>
      <c r="T27" s="35">
        <f t="shared" si="17"/>
        <v>-0.011719086718691268</v>
      </c>
      <c r="U27" s="35">
        <f t="shared" si="17"/>
        <v>0.16779405519004986</v>
      </c>
      <c r="V27" s="35">
        <f t="shared" si="17"/>
        <v>0.10743328562800647</v>
      </c>
      <c r="W27" s="35">
        <f t="shared" si="17"/>
        <v>0.3517400126184563</v>
      </c>
      <c r="X27" s="35">
        <f t="shared" si="17"/>
        <v>0.15183334584155805</v>
      </c>
      <c r="Y27" s="35">
        <f t="shared" si="17"/>
        <v>0.1877773689460368</v>
      </c>
      <c r="Z27" s="35">
        <f t="shared" si="17"/>
        <v>0.22910957477502028</v>
      </c>
      <c r="AA27" s="35">
        <f t="shared" si="17"/>
        <v>0.24515190936207837</v>
      </c>
      <c r="AC27" s="35">
        <f t="shared" si="12"/>
        <v>21</v>
      </c>
      <c r="AD27" s="35">
        <f t="shared" si="7"/>
        <v>0.17158204409879002</v>
      </c>
      <c r="AE27" s="35">
        <f t="shared" si="8"/>
        <v>0.09775983620473745</v>
      </c>
      <c r="AF27" s="35">
        <f t="shared" si="9"/>
        <v>1.755138416347665</v>
      </c>
    </row>
    <row r="28" spans="1:32" ht="15">
      <c r="A28" s="35">
        <f t="shared" si="10"/>
        <v>22</v>
      </c>
      <c r="B28" s="35">
        <f ca="1" t="shared" si="16"/>
        <v>0.029811866004384777</v>
      </c>
      <c r="C28" s="35">
        <f ca="1" t="shared" si="16"/>
        <v>0.022746810482312228</v>
      </c>
      <c r="D28" s="35">
        <f ca="1" t="shared" si="16"/>
        <v>0.0008686068246316055</v>
      </c>
      <c r="E28" s="35">
        <f ca="1" t="shared" si="16"/>
        <v>0.013261373703287699</v>
      </c>
      <c r="F28" s="35">
        <f ca="1" t="shared" si="16"/>
        <v>-0.03477470109301736</v>
      </c>
      <c r="G28" s="35">
        <f ca="1" t="shared" si="16"/>
        <v>0.006827356460008285</v>
      </c>
      <c r="H28" s="35">
        <f ca="1" t="shared" si="16"/>
        <v>-0.004083710882817027</v>
      </c>
      <c r="I28" s="35">
        <f ca="1" t="shared" si="16"/>
        <v>0.0026469264644035048</v>
      </c>
      <c r="J28" s="35">
        <f ca="1" t="shared" si="16"/>
        <v>0.01798854603120757</v>
      </c>
      <c r="K28" s="35">
        <f ca="1" t="shared" si="16"/>
        <v>0.010991431696956941</v>
      </c>
      <c r="M28" s="35">
        <f t="shared" si="3"/>
        <v>0.006628450569135823</v>
      </c>
      <c r="N28" s="35">
        <f t="shared" si="4"/>
        <v>0.017849352893062664</v>
      </c>
      <c r="O28" s="35">
        <f t="shared" si="5"/>
        <v>0.37135523113065005</v>
      </c>
      <c r="Q28" s="35">
        <f t="shared" si="11"/>
        <v>22</v>
      </c>
      <c r="R28" s="35">
        <f t="shared" si="17"/>
        <v>0.22245140839792615</v>
      </c>
      <c r="S28" s="35">
        <f t="shared" si="17"/>
        <v>0.11680724343415616</v>
      </c>
      <c r="T28" s="35">
        <f t="shared" si="17"/>
        <v>-0.010850479894059663</v>
      </c>
      <c r="U28" s="35">
        <f t="shared" si="17"/>
        <v>0.18105542889333756</v>
      </c>
      <c r="V28" s="35">
        <f t="shared" si="17"/>
        <v>0.0726585845349891</v>
      </c>
      <c r="W28" s="35">
        <f t="shared" si="17"/>
        <v>0.35856736907846454</v>
      </c>
      <c r="X28" s="35">
        <f t="shared" si="17"/>
        <v>0.14774963495874102</v>
      </c>
      <c r="Y28" s="35">
        <f t="shared" si="17"/>
        <v>0.19042429541044031</v>
      </c>
      <c r="Z28" s="35">
        <f t="shared" si="17"/>
        <v>0.24709812080622784</v>
      </c>
      <c r="AA28" s="35">
        <f t="shared" si="17"/>
        <v>0.2561433410590353</v>
      </c>
      <c r="AC28" s="35">
        <f t="shared" si="12"/>
        <v>22</v>
      </c>
      <c r="AD28" s="35">
        <f t="shared" si="7"/>
        <v>0.17821049466792582</v>
      </c>
      <c r="AE28" s="35">
        <f t="shared" si="8"/>
        <v>0.10384050046268026</v>
      </c>
      <c r="AF28" s="35">
        <f t="shared" si="9"/>
        <v>1.7161944893743435</v>
      </c>
    </row>
    <row r="29" spans="1:32" ht="15">
      <c r="A29" s="35">
        <f t="shared" si="10"/>
        <v>23</v>
      </c>
      <c r="B29" s="35">
        <f ca="1" t="shared" si="16"/>
        <v>0.0019838825070628164</v>
      </c>
      <c r="C29" s="35">
        <f ca="1" t="shared" si="16"/>
        <v>-0.004171452778683091</v>
      </c>
      <c r="D29" s="35">
        <f ca="1" t="shared" si="16"/>
        <v>0.024359483485889594</v>
      </c>
      <c r="E29" s="35">
        <f ca="1" t="shared" si="16"/>
        <v>-0.0021734755441907105</v>
      </c>
      <c r="F29" s="35">
        <f ca="1" t="shared" si="16"/>
        <v>-0.02979220921843641</v>
      </c>
      <c r="G29" s="35">
        <f ca="1" t="shared" si="16"/>
        <v>-0.012275986866453665</v>
      </c>
      <c r="H29" s="35">
        <f ca="1" t="shared" si="16"/>
        <v>-0.0005124488840088422</v>
      </c>
      <c r="I29" s="35">
        <f ca="1" t="shared" si="16"/>
        <v>-0.007182268749479168</v>
      </c>
      <c r="J29" s="35">
        <f ca="1" t="shared" si="16"/>
        <v>0.047116616937975656</v>
      </c>
      <c r="K29" s="35">
        <f ca="1" t="shared" si="16"/>
        <v>0.017086722702677876</v>
      </c>
      <c r="M29" s="35">
        <f t="shared" si="3"/>
        <v>0.0034438863592354055</v>
      </c>
      <c r="N29" s="35">
        <f t="shared" si="4"/>
        <v>0.0213512855805528</v>
      </c>
      <c r="O29" s="35">
        <f t="shared" si="5"/>
        <v>0.16129644026550652</v>
      </c>
      <c r="Q29" s="35">
        <f t="shared" si="11"/>
        <v>23</v>
      </c>
      <c r="R29" s="35">
        <f t="shared" si="17"/>
        <v>0.22443529090498898</v>
      </c>
      <c r="S29" s="35">
        <f t="shared" si="17"/>
        <v>0.11263579065547306</v>
      </c>
      <c r="T29" s="35">
        <f t="shared" si="17"/>
        <v>0.013509003591829931</v>
      </c>
      <c r="U29" s="35">
        <f t="shared" si="17"/>
        <v>0.17888195334914686</v>
      </c>
      <c r="V29" s="35">
        <f t="shared" si="17"/>
        <v>0.0428663753165527</v>
      </c>
      <c r="W29" s="35">
        <f t="shared" si="17"/>
        <v>0.3462913822120109</v>
      </c>
      <c r="X29" s="35">
        <f t="shared" si="17"/>
        <v>0.14723718607473218</v>
      </c>
      <c r="Y29" s="35">
        <f t="shared" si="17"/>
        <v>0.18324202666096115</v>
      </c>
      <c r="Z29" s="35">
        <f t="shared" si="17"/>
        <v>0.2942147377442035</v>
      </c>
      <c r="AA29" s="35">
        <f t="shared" si="17"/>
        <v>0.27323006376171316</v>
      </c>
      <c r="AC29" s="35">
        <f t="shared" si="12"/>
        <v>23</v>
      </c>
      <c r="AD29" s="35">
        <f t="shared" si="7"/>
        <v>0.18165438102716122</v>
      </c>
      <c r="AE29" s="35">
        <f t="shared" si="8"/>
        <v>0.1072301691393367</v>
      </c>
      <c r="AF29" s="35">
        <f t="shared" si="9"/>
        <v>1.694060379510513</v>
      </c>
    </row>
    <row r="30" spans="1:32" ht="15">
      <c r="A30" s="35">
        <f t="shared" si="10"/>
        <v>24</v>
      </c>
      <c r="B30" s="35">
        <f ca="1" t="shared" si="16"/>
        <v>0.039551453759436195</v>
      </c>
      <c r="C30" s="35">
        <f ca="1" t="shared" si="16"/>
        <v>0.008562612348213493</v>
      </c>
      <c r="D30" s="35">
        <f ca="1" t="shared" si="16"/>
        <v>0.015767139288563745</v>
      </c>
      <c r="E30" s="35">
        <f ca="1" t="shared" si="16"/>
        <v>-0.0007843711424958889</v>
      </c>
      <c r="F30" s="35">
        <f ca="1" t="shared" si="16"/>
        <v>-0.002904548726663532</v>
      </c>
      <c r="G30" s="35">
        <f ca="1" t="shared" si="16"/>
        <v>0.01678734363886751</v>
      </c>
      <c r="H30" s="35">
        <f ca="1" t="shared" si="16"/>
        <v>-0.01670740359530815</v>
      </c>
      <c r="I30" s="35">
        <f ca="1" t="shared" si="16"/>
        <v>-0.00045528894918509254</v>
      </c>
      <c r="J30" s="35">
        <f ca="1" t="shared" si="16"/>
        <v>-0.01250430687421552</v>
      </c>
      <c r="K30" s="35">
        <f ca="1" t="shared" si="16"/>
        <v>-0.027620875125735064</v>
      </c>
      <c r="M30" s="35">
        <f t="shared" si="3"/>
        <v>0.0019691754621477702</v>
      </c>
      <c r="N30" s="35">
        <f t="shared" si="4"/>
        <v>0.0192554280656773</v>
      </c>
      <c r="O30" s="35">
        <f t="shared" si="5"/>
        <v>0.10226599249994422</v>
      </c>
      <c r="Q30" s="35">
        <f t="shared" si="11"/>
        <v>24</v>
      </c>
      <c r="R30" s="35">
        <f t="shared" si="17"/>
        <v>0.2639867446644252</v>
      </c>
      <c r="S30" s="35">
        <f t="shared" si="17"/>
        <v>0.12119840300368656</v>
      </c>
      <c r="T30" s="35">
        <f t="shared" si="17"/>
        <v>0.029276142880393676</v>
      </c>
      <c r="U30" s="35">
        <f t="shared" si="17"/>
        <v>0.17809758220665098</v>
      </c>
      <c r="V30" s="35">
        <f t="shared" si="17"/>
        <v>0.039961826589889164</v>
      </c>
      <c r="W30" s="35">
        <f t="shared" si="17"/>
        <v>0.3630787258508784</v>
      </c>
      <c r="X30" s="35">
        <f t="shared" si="17"/>
        <v>0.13052978247942404</v>
      </c>
      <c r="Y30" s="35">
        <f t="shared" si="17"/>
        <v>0.18278673771177606</v>
      </c>
      <c r="Z30" s="35">
        <f t="shared" si="17"/>
        <v>0.281710430869988</v>
      </c>
      <c r="AA30" s="35">
        <f t="shared" si="17"/>
        <v>0.24560918863597808</v>
      </c>
      <c r="AC30" s="35">
        <f t="shared" si="12"/>
        <v>24</v>
      </c>
      <c r="AD30" s="35">
        <f t="shared" si="7"/>
        <v>0.183623556489309</v>
      </c>
      <c r="AE30" s="35">
        <f t="shared" si="8"/>
        <v>0.10715230870736327</v>
      </c>
      <c r="AF30" s="35">
        <f t="shared" si="9"/>
        <v>1.7136686899653408</v>
      </c>
    </row>
    <row r="31" spans="1:32" ht="15">
      <c r="A31" s="35">
        <f t="shared" si="10"/>
        <v>25</v>
      </c>
      <c r="B31" s="35">
        <f ca="1" t="shared" si="16"/>
        <v>0.0011406140311246249</v>
      </c>
      <c r="C31" s="35">
        <f ca="1" t="shared" si="16"/>
        <v>0.005776376412700557</v>
      </c>
      <c r="D31" s="35">
        <f ca="1" t="shared" si="16"/>
        <v>0.0023697240202199816</v>
      </c>
      <c r="E31" s="35">
        <f ca="1" t="shared" si="16"/>
        <v>-0.0058790405789042105</v>
      </c>
      <c r="F31" s="35">
        <f ca="1" t="shared" si="16"/>
        <v>0.0047749574579702995</v>
      </c>
      <c r="G31" s="35">
        <f ca="1" t="shared" si="16"/>
        <v>-0.018460909071169603</v>
      </c>
      <c r="H31" s="35">
        <f ca="1" t="shared" si="16"/>
        <v>0.00834482207597025</v>
      </c>
      <c r="I31" s="35">
        <f ca="1" t="shared" si="16"/>
        <v>0.03593879026295561</v>
      </c>
      <c r="J31" s="35">
        <f ca="1" t="shared" si="16"/>
        <v>-0.033871001081631096</v>
      </c>
      <c r="K31" s="35">
        <f ca="1" t="shared" si="16"/>
        <v>0.023465860016700885</v>
      </c>
      <c r="M31" s="35">
        <f t="shared" si="3"/>
        <v>0.00236001935459373</v>
      </c>
      <c r="N31" s="35">
        <f t="shared" si="4"/>
        <v>0.019555842279789515</v>
      </c>
      <c r="O31" s="35">
        <f t="shared" si="5"/>
        <v>0.1206810384757885</v>
      </c>
      <c r="Q31" s="35">
        <f t="shared" si="11"/>
        <v>25</v>
      </c>
      <c r="R31" s="35">
        <f t="shared" si="17"/>
        <v>0.2651273586955498</v>
      </c>
      <c r="S31" s="35">
        <f t="shared" si="17"/>
        <v>0.12697477941638713</v>
      </c>
      <c r="T31" s="35">
        <f t="shared" si="17"/>
        <v>0.031645866900613655</v>
      </c>
      <c r="U31" s="35">
        <f t="shared" si="17"/>
        <v>0.17221854162774677</v>
      </c>
      <c r="V31" s="35">
        <f t="shared" si="17"/>
        <v>0.04473678404785946</v>
      </c>
      <c r="W31" s="35">
        <f t="shared" si="17"/>
        <v>0.3446178167797088</v>
      </c>
      <c r="X31" s="35">
        <f t="shared" si="17"/>
        <v>0.1388746045553943</v>
      </c>
      <c r="Y31" s="35">
        <f t="shared" si="17"/>
        <v>0.21872552797473166</v>
      </c>
      <c r="Z31" s="35">
        <f t="shared" si="17"/>
        <v>0.24783942978835688</v>
      </c>
      <c r="AA31" s="35">
        <f t="shared" si="17"/>
        <v>0.26907504865267895</v>
      </c>
      <c r="AC31" s="35">
        <f t="shared" si="12"/>
        <v>25</v>
      </c>
      <c r="AD31" s="35">
        <f t="shared" si="7"/>
        <v>0.18598357584390274</v>
      </c>
      <c r="AE31" s="35">
        <f t="shared" si="8"/>
        <v>0.10159423086453641</v>
      </c>
      <c r="AF31" s="35">
        <f t="shared" si="9"/>
        <v>1.8306509558784818</v>
      </c>
    </row>
    <row r="32" spans="1:32" ht="15">
      <c r="A32" s="35">
        <f t="shared" si="10"/>
        <v>26</v>
      </c>
      <c r="B32" s="35">
        <f ca="1" t="shared" si="16"/>
        <v>-0.023975816972180666</v>
      </c>
      <c r="C32" s="35">
        <f ca="1" t="shared" si="16"/>
        <v>-0.022948769362989858</v>
      </c>
      <c r="D32" s="35">
        <f ca="1" t="shared" si="16"/>
        <v>0.02581489425580296</v>
      </c>
      <c r="E32" s="35">
        <f ca="1" t="shared" si="16"/>
        <v>0.022284403851667786</v>
      </c>
      <c r="F32" s="35">
        <f ca="1" t="shared" si="16"/>
        <v>0.010574253725729326</v>
      </c>
      <c r="G32" s="35">
        <f ca="1" t="shared" si="16"/>
        <v>-0.04365912318556817</v>
      </c>
      <c r="H32" s="35">
        <f ca="1" t="shared" si="16"/>
        <v>0.035926193369224146</v>
      </c>
      <c r="I32" s="35">
        <f ca="1" t="shared" si="16"/>
        <v>-0.006418494146567813</v>
      </c>
      <c r="J32" s="35">
        <f ca="1" t="shared" si="16"/>
        <v>0.010518408335752474</v>
      </c>
      <c r="K32" s="35">
        <f ca="1" t="shared" si="16"/>
        <v>0.044959527274143866</v>
      </c>
      <c r="M32" s="35">
        <f t="shared" si="3"/>
        <v>0.005307547714501405</v>
      </c>
      <c r="N32" s="35">
        <f t="shared" si="4"/>
        <v>0.02879931891698111</v>
      </c>
      <c r="O32" s="35">
        <f t="shared" si="5"/>
        <v>0.1842942095193746</v>
      </c>
      <c r="Q32" s="35">
        <f t="shared" si="11"/>
        <v>26</v>
      </c>
      <c r="R32" s="35">
        <f t="shared" si="17"/>
        <v>0.24115154172336917</v>
      </c>
      <c r="S32" s="35">
        <f t="shared" si="17"/>
        <v>0.10402601005339727</v>
      </c>
      <c r="T32" s="35">
        <f t="shared" si="17"/>
        <v>0.057460761156416615</v>
      </c>
      <c r="U32" s="35">
        <f t="shared" si="17"/>
        <v>0.19450294547941455</v>
      </c>
      <c r="V32" s="35">
        <f t="shared" si="17"/>
        <v>0.055311037773588784</v>
      </c>
      <c r="W32" s="35">
        <f t="shared" si="17"/>
        <v>0.3009586935941406</v>
      </c>
      <c r="X32" s="35">
        <f t="shared" si="17"/>
        <v>0.17480079792461845</v>
      </c>
      <c r="Y32" s="35">
        <f t="shared" si="17"/>
        <v>0.21230703382816385</v>
      </c>
      <c r="Z32" s="35">
        <f t="shared" si="17"/>
        <v>0.25835783812410934</v>
      </c>
      <c r="AA32" s="35">
        <f t="shared" si="17"/>
        <v>0.3140345759268228</v>
      </c>
      <c r="AC32" s="35">
        <f t="shared" si="12"/>
        <v>26</v>
      </c>
      <c r="AD32" s="35">
        <f t="shared" si="7"/>
        <v>0.19129112355840416</v>
      </c>
      <c r="AE32" s="35">
        <f t="shared" si="8"/>
        <v>0.09358133794776623</v>
      </c>
      <c r="AF32" s="35">
        <f t="shared" si="9"/>
        <v>2.0441161427417938</v>
      </c>
    </row>
    <row r="33" spans="1:32" ht="15">
      <c r="A33" s="35">
        <f t="shared" si="10"/>
        <v>27</v>
      </c>
      <c r="B33" s="35">
        <f ca="1" t="shared" si="16"/>
        <v>-0.02487656719517828</v>
      </c>
      <c r="C33" s="35">
        <f ca="1" t="shared" si="16"/>
        <v>-0.022478375100309544</v>
      </c>
      <c r="D33" s="35">
        <f ca="1" t="shared" si="16"/>
        <v>0.0015089851758810203</v>
      </c>
      <c r="E33" s="35">
        <f ca="1" t="shared" si="16"/>
        <v>-0.007164710970154341</v>
      </c>
      <c r="F33" s="35">
        <f ca="1" t="shared" si="16"/>
        <v>0.02303307389457634</v>
      </c>
      <c r="G33" s="35">
        <f ca="1" t="shared" si="16"/>
        <v>-0.03015720420155237</v>
      </c>
      <c r="H33" s="35">
        <f ca="1" t="shared" si="16"/>
        <v>0.003501269626519531</v>
      </c>
      <c r="I33" s="35">
        <f ca="1" t="shared" si="16"/>
        <v>0.005734366155979166</v>
      </c>
      <c r="J33" s="35">
        <f ca="1" t="shared" si="16"/>
        <v>0.0014803517085906041</v>
      </c>
      <c r="K33" s="35">
        <f ca="1" t="shared" si="16"/>
        <v>0.01934427210650409</v>
      </c>
      <c r="M33" s="35">
        <f t="shared" si="3"/>
        <v>-0.003007453879914378</v>
      </c>
      <c r="N33" s="35">
        <f t="shared" si="4"/>
        <v>0.01810094190527223</v>
      </c>
      <c r="O33" s="35">
        <f t="shared" si="5"/>
        <v>-0.16614902670000847</v>
      </c>
      <c r="Q33" s="35">
        <f t="shared" si="11"/>
        <v>27</v>
      </c>
      <c r="R33" s="35">
        <f t="shared" si="17"/>
        <v>0.2162749745281909</v>
      </c>
      <c r="S33" s="35">
        <f t="shared" si="17"/>
        <v>0.08154763495308773</v>
      </c>
      <c r="T33" s="35">
        <f t="shared" si="17"/>
        <v>0.05896974633229764</v>
      </c>
      <c r="U33" s="35">
        <f t="shared" si="17"/>
        <v>0.1873382345092602</v>
      </c>
      <c r="V33" s="35">
        <f t="shared" si="17"/>
        <v>0.07834411166816513</v>
      </c>
      <c r="W33" s="35">
        <f t="shared" si="17"/>
        <v>0.27080148939258825</v>
      </c>
      <c r="X33" s="35">
        <f t="shared" si="17"/>
        <v>0.17830206755113798</v>
      </c>
      <c r="Y33" s="35">
        <f t="shared" si="17"/>
        <v>0.21804139998414301</v>
      </c>
      <c r="Z33" s="35">
        <f t="shared" si="17"/>
        <v>0.25983818983269996</v>
      </c>
      <c r="AA33" s="35">
        <f t="shared" si="17"/>
        <v>0.3333788480333269</v>
      </c>
      <c r="AC33" s="35">
        <f t="shared" si="12"/>
        <v>27</v>
      </c>
      <c r="AD33" s="35">
        <f t="shared" si="7"/>
        <v>0.18828366967848978</v>
      </c>
      <c r="AE33" s="35">
        <f t="shared" si="8"/>
        <v>0.09125835784622277</v>
      </c>
      <c r="AF33" s="35">
        <f t="shared" si="9"/>
        <v>2.0631937076466134</v>
      </c>
    </row>
    <row r="34" spans="1:32" ht="15">
      <c r="A34" s="35">
        <f t="shared" si="10"/>
        <v>28</v>
      </c>
      <c r="B34" s="35">
        <f ca="1" t="shared" si="16"/>
        <v>0.015800281916783315</v>
      </c>
      <c r="C34" s="35">
        <f ca="1" t="shared" si="16"/>
        <v>-0.0059173746057817845</v>
      </c>
      <c r="D34" s="35">
        <f ca="1" t="shared" si="16"/>
        <v>-0.005701521399670013</v>
      </c>
      <c r="E34" s="35">
        <f ca="1" t="shared" si="16"/>
        <v>-0.004063908499140938</v>
      </c>
      <c r="F34" s="35">
        <f ca="1" t="shared" si="16"/>
        <v>-0.0010927755688899385</v>
      </c>
      <c r="G34" s="35">
        <f ca="1" t="shared" si="16"/>
        <v>-0.001873740414791453</v>
      </c>
      <c r="H34" s="35">
        <f ca="1" t="shared" si="16"/>
        <v>0.008908434925107555</v>
      </c>
      <c r="I34" s="35">
        <f ca="1" t="shared" si="16"/>
        <v>-0.010400922346873563</v>
      </c>
      <c r="J34" s="35">
        <f ca="1" t="shared" si="16"/>
        <v>0.01636446736114171</v>
      </c>
      <c r="K34" s="35">
        <f ca="1" t="shared" si="16"/>
        <v>-0.01817921755645202</v>
      </c>
      <c r="M34" s="35">
        <f t="shared" si="3"/>
        <v>-0.0006156276188567132</v>
      </c>
      <c r="N34" s="35">
        <f t="shared" si="4"/>
        <v>0.011157564244491096</v>
      </c>
      <c r="O34" s="35">
        <f t="shared" si="5"/>
        <v>-0.05517580767331646</v>
      </c>
      <c r="Q34" s="35">
        <f t="shared" si="11"/>
        <v>28</v>
      </c>
      <c r="R34" s="35">
        <f t="shared" si="17"/>
        <v>0.2320752564449742</v>
      </c>
      <c r="S34" s="35">
        <f t="shared" si="17"/>
        <v>0.07563026034730594</v>
      </c>
      <c r="T34" s="35">
        <f t="shared" si="17"/>
        <v>0.053268224932627624</v>
      </c>
      <c r="U34" s="35">
        <f t="shared" si="17"/>
        <v>0.18327432601011928</v>
      </c>
      <c r="V34" s="35">
        <f t="shared" si="17"/>
        <v>0.07725133609927519</v>
      </c>
      <c r="W34" s="35">
        <f t="shared" si="17"/>
        <v>0.2689277489777968</v>
      </c>
      <c r="X34" s="35">
        <f t="shared" si="17"/>
        <v>0.18721050247624554</v>
      </c>
      <c r="Y34" s="35">
        <f t="shared" si="17"/>
        <v>0.20764047763726945</v>
      </c>
      <c r="Z34" s="35">
        <f t="shared" si="17"/>
        <v>0.2762026571938417</v>
      </c>
      <c r="AA34" s="35">
        <f t="shared" si="17"/>
        <v>0.3151996304768749</v>
      </c>
      <c r="AC34" s="35">
        <f t="shared" si="12"/>
        <v>28</v>
      </c>
      <c r="AD34" s="35">
        <f t="shared" si="7"/>
        <v>0.18766804205963306</v>
      </c>
      <c r="AE34" s="35">
        <f t="shared" si="8"/>
        <v>0.09183551804727565</v>
      </c>
      <c r="AF34" s="35">
        <f t="shared" si="9"/>
        <v>2.0435235304386716</v>
      </c>
    </row>
    <row r="35" spans="1:32" ht="15">
      <c r="A35" s="35">
        <f t="shared" si="10"/>
        <v>29</v>
      </c>
      <c r="B35" s="35">
        <f ca="1" t="shared" si="16"/>
        <v>-0.03166443022034521</v>
      </c>
      <c r="C35" s="35">
        <f ca="1" t="shared" si="16"/>
        <v>-0.004694402508365873</v>
      </c>
      <c r="D35" s="35">
        <f ca="1" t="shared" si="16"/>
        <v>0.03389310904002408</v>
      </c>
      <c r="E35" s="35">
        <f ca="1" t="shared" si="16"/>
        <v>0.03855996295091892</v>
      </c>
      <c r="F35" s="35">
        <f ca="1" t="shared" si="16"/>
        <v>0.0056328984766341504</v>
      </c>
      <c r="G35" s="35">
        <f ca="1" t="shared" si="16"/>
        <v>0.0033849099069489887</v>
      </c>
      <c r="H35" s="35">
        <f ca="1" t="shared" si="16"/>
        <v>0.00340935061856004</v>
      </c>
      <c r="I35" s="35">
        <f ca="1" t="shared" si="16"/>
        <v>0.019551511369196816</v>
      </c>
      <c r="J35" s="35">
        <f ca="1" t="shared" si="16"/>
        <v>0.023523401802752752</v>
      </c>
      <c r="K35" s="35">
        <f ca="1" t="shared" si="16"/>
        <v>-0.03537922076952037</v>
      </c>
      <c r="M35" s="35">
        <f t="shared" si="3"/>
        <v>0.00562170906668043</v>
      </c>
      <c r="N35" s="35">
        <f t="shared" si="4"/>
        <v>0.02491399235231177</v>
      </c>
      <c r="O35" s="35">
        <f t="shared" si="5"/>
        <v>0.22564464928716219</v>
      </c>
      <c r="Q35" s="35">
        <f t="shared" si="11"/>
        <v>29</v>
      </c>
      <c r="R35" s="35">
        <f t="shared" si="17"/>
        <v>0.200410826224629</v>
      </c>
      <c r="S35" s="35">
        <f t="shared" si="17"/>
        <v>0.07093585783894006</v>
      </c>
      <c r="T35" s="35">
        <f t="shared" si="17"/>
        <v>0.0871613339726517</v>
      </c>
      <c r="U35" s="35">
        <f t="shared" si="17"/>
        <v>0.2218342889610382</v>
      </c>
      <c r="V35" s="35">
        <f t="shared" si="17"/>
        <v>0.08288423457590934</v>
      </c>
      <c r="W35" s="35">
        <f t="shared" si="17"/>
        <v>0.2723126588847458</v>
      </c>
      <c r="X35" s="35">
        <f t="shared" si="17"/>
        <v>0.19061985309480559</v>
      </c>
      <c r="Y35" s="35">
        <f t="shared" si="17"/>
        <v>0.22719198900646626</v>
      </c>
      <c r="Z35" s="35">
        <f t="shared" si="17"/>
        <v>0.29972605899659444</v>
      </c>
      <c r="AA35" s="35">
        <f t="shared" si="17"/>
        <v>0.2798204097073545</v>
      </c>
      <c r="AC35" s="35">
        <f t="shared" si="12"/>
        <v>29</v>
      </c>
      <c r="AD35" s="35">
        <f t="shared" si="7"/>
        <v>0.19328975112631347</v>
      </c>
      <c r="AE35" s="35">
        <f t="shared" si="8"/>
        <v>0.08531376540781677</v>
      </c>
      <c r="AF35" s="35">
        <f t="shared" si="9"/>
        <v>2.265633807186332</v>
      </c>
    </row>
    <row r="36" spans="1:32" ht="15">
      <c r="A36" s="35">
        <f t="shared" si="10"/>
        <v>30</v>
      </c>
      <c r="B36" s="35">
        <f ca="1" t="shared" si="16"/>
        <v>0.022177218464142646</v>
      </c>
      <c r="C36" s="35">
        <f ca="1" t="shared" si="16"/>
        <v>-0.08026563829002414</v>
      </c>
      <c r="D36" s="35">
        <f ca="1" t="shared" si="16"/>
        <v>-0.04662290052022824</v>
      </c>
      <c r="E36" s="35">
        <f ca="1" t="shared" si="16"/>
        <v>0.02112515262379227</v>
      </c>
      <c r="F36" s="35">
        <f ca="1" t="shared" si="16"/>
        <v>-0.026012301630609996</v>
      </c>
      <c r="G36" s="35">
        <f ca="1" t="shared" si="16"/>
        <v>0.03303796342992359</v>
      </c>
      <c r="H36" s="35">
        <f ca="1" t="shared" si="16"/>
        <v>0.02022913730373936</v>
      </c>
      <c r="I36" s="35">
        <f ca="1" t="shared" si="16"/>
        <v>0.0053376283721730975</v>
      </c>
      <c r="J36" s="35">
        <f ca="1" t="shared" si="16"/>
        <v>0.016597754706264768</v>
      </c>
      <c r="K36" s="35">
        <f ca="1" t="shared" si="16"/>
        <v>-0.004012943124944916</v>
      </c>
      <c r="M36" s="35">
        <f t="shared" si="3"/>
        <v>-0.003840892866577156</v>
      </c>
      <c r="N36" s="35">
        <f t="shared" si="4"/>
        <v>0.036368925022009335</v>
      </c>
      <c r="O36" s="35">
        <f t="shared" si="5"/>
        <v>-0.10560919422976532</v>
      </c>
      <c r="Q36" s="35">
        <f t="shared" si="11"/>
        <v>30</v>
      </c>
      <c r="R36" s="35">
        <f t="shared" si="17"/>
        <v>0.22258804468877164</v>
      </c>
      <c r="S36" s="35">
        <f t="shared" si="17"/>
        <v>-0.009329780451084083</v>
      </c>
      <c r="T36" s="35">
        <f t="shared" si="17"/>
        <v>0.040538433452423465</v>
      </c>
      <c r="U36" s="35">
        <f t="shared" si="17"/>
        <v>0.2429594415848305</v>
      </c>
      <c r="V36" s="35">
        <f t="shared" si="17"/>
        <v>0.05687193294529934</v>
      </c>
      <c r="W36" s="35">
        <f t="shared" si="17"/>
        <v>0.3053506223146694</v>
      </c>
      <c r="X36" s="35">
        <f t="shared" si="17"/>
        <v>0.21084899039854493</v>
      </c>
      <c r="Y36" s="35">
        <f t="shared" si="17"/>
        <v>0.23252961737863936</v>
      </c>
      <c r="Z36" s="35">
        <f t="shared" si="17"/>
        <v>0.3163238137028592</v>
      </c>
      <c r="AA36" s="35">
        <f t="shared" si="17"/>
        <v>0.27580746658240957</v>
      </c>
      <c r="AC36" s="35">
        <f t="shared" si="12"/>
        <v>30</v>
      </c>
      <c r="AD36" s="35">
        <f t="shared" si="7"/>
        <v>0.1894488582597363</v>
      </c>
      <c r="AE36" s="35">
        <f t="shared" si="8"/>
        <v>0.11667985214909374</v>
      </c>
      <c r="AF36" s="35">
        <f t="shared" si="9"/>
        <v>1.6236638525874905</v>
      </c>
    </row>
    <row r="37" spans="1:32" ht="15">
      <c r="A37" s="35">
        <f t="shared" si="10"/>
        <v>31</v>
      </c>
      <c r="B37" s="35">
        <f ca="1" t="shared" si="16"/>
        <v>0.032845971848334536</v>
      </c>
      <c r="C37" s="35">
        <f ca="1" t="shared" si="16"/>
        <v>0.011832926801621858</v>
      </c>
      <c r="D37" s="35">
        <f ca="1" t="shared" si="16"/>
        <v>-0.00491367175313012</v>
      </c>
      <c r="E37" s="35">
        <f ca="1" t="shared" si="16"/>
        <v>0.012733941009592232</v>
      </c>
      <c r="F37" s="35">
        <f ca="1" t="shared" si="16"/>
        <v>-0.0032616328596416027</v>
      </c>
      <c r="G37" s="35">
        <f ca="1" t="shared" si="16"/>
        <v>0.025085166125150438</v>
      </c>
      <c r="H37" s="35">
        <f ca="1" t="shared" si="16"/>
        <v>-0.018819917380412794</v>
      </c>
      <c r="I37" s="35">
        <f ca="1" t="shared" si="16"/>
        <v>-0.006804055295565496</v>
      </c>
      <c r="J37" s="35">
        <f ca="1" t="shared" si="16"/>
        <v>0.022837725030624468</v>
      </c>
      <c r="K37" s="35">
        <f ca="1" t="shared" si="16"/>
        <v>0.03883390778149854</v>
      </c>
      <c r="M37" s="35">
        <f t="shared" si="3"/>
        <v>0.011037036130807207</v>
      </c>
      <c r="N37" s="35">
        <f t="shared" si="4"/>
        <v>0.019023477094324153</v>
      </c>
      <c r="O37" s="35">
        <f t="shared" si="5"/>
        <v>0.5801797471662117</v>
      </c>
      <c r="Q37" s="35">
        <f t="shared" si="11"/>
        <v>31</v>
      </c>
      <c r="R37" s="35">
        <f t="shared" si="17"/>
        <v>0.2554340165371062</v>
      </c>
      <c r="S37" s="35">
        <f t="shared" si="17"/>
        <v>0.0025031463505377754</v>
      </c>
      <c r="T37" s="35">
        <f t="shared" si="17"/>
        <v>0.03562476169929334</v>
      </c>
      <c r="U37" s="35">
        <f t="shared" si="17"/>
        <v>0.2556933825944227</v>
      </c>
      <c r="V37" s="35">
        <f t="shared" si="17"/>
        <v>0.05361030008565774</v>
      </c>
      <c r="W37" s="35">
        <f t="shared" si="17"/>
        <v>0.33043578843981986</v>
      </c>
      <c r="X37" s="35">
        <f t="shared" si="17"/>
        <v>0.19202907301813213</v>
      </c>
      <c r="Y37" s="35">
        <f t="shared" si="17"/>
        <v>0.22572556208307387</v>
      </c>
      <c r="Z37" s="35">
        <f t="shared" si="17"/>
        <v>0.3391615387334837</v>
      </c>
      <c r="AA37" s="35">
        <f t="shared" si="17"/>
        <v>0.3146413743639081</v>
      </c>
      <c r="AC37" s="35">
        <f t="shared" si="12"/>
        <v>31</v>
      </c>
      <c r="AD37" s="35">
        <f t="shared" si="7"/>
        <v>0.2004858943905435</v>
      </c>
      <c r="AE37" s="35">
        <f t="shared" si="8"/>
        <v>0.1264357132369359</v>
      </c>
      <c r="AF37" s="35">
        <f t="shared" si="9"/>
        <v>1.5856745634426903</v>
      </c>
    </row>
    <row r="39" spans="12:32" ht="15">
      <c r="L39" s="38" t="s">
        <v>77</v>
      </c>
      <c r="M39" s="35">
        <f>AVERAGE(M7:M37)</f>
        <v>0.006467286915823986</v>
      </c>
      <c r="N39" s="35">
        <f>AVERAGE(N7:N37)</f>
        <v>0.019394942956608232</v>
      </c>
      <c r="O39" s="35">
        <f>AVERAGE(O7:O37)</f>
        <v>0.36485572638372016</v>
      </c>
      <c r="AD39" s="38" t="s">
        <v>77</v>
      </c>
      <c r="AE39" s="35">
        <f>AVERAGE(AE7:AE37)</f>
        <v>0.07797504267337194</v>
      </c>
      <c r="AF39" s="35">
        <f>AVERAGE(AF7:AF37)</f>
        <v>1.019109310197714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D1">
      <selection activeCell="AC24" sqref="AC24"/>
    </sheetView>
  </sheetViews>
  <sheetFormatPr defaultColWidth="9.140625" defaultRowHeight="12.75"/>
  <cols>
    <col min="1" max="1" width="4.28125" style="35" bestFit="1" customWidth="1"/>
    <col min="2" max="12" width="9.140625" style="35" customWidth="1"/>
    <col min="13" max="13" width="12.00390625" style="35" bestFit="1" customWidth="1"/>
    <col min="14" max="14" width="9.140625" style="35" customWidth="1"/>
    <col min="15" max="15" width="12.00390625" style="35" bestFit="1" customWidth="1"/>
    <col min="16" max="16" width="9.140625" style="35" customWidth="1"/>
    <col min="17" max="17" width="4.28125" style="35" customWidth="1"/>
    <col min="18" max="28" width="9.140625" style="35" customWidth="1"/>
    <col min="29" max="29" width="4.28125" style="35" bestFit="1" customWidth="1"/>
    <col min="30" max="16384" width="9.140625" style="35" customWidth="1"/>
  </cols>
  <sheetData>
    <row r="1" spans="2:14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ht="15">
      <c r="B2" s="35" t="s">
        <v>53</v>
      </c>
    </row>
    <row r="3" spans="2:3" ht="15">
      <c r="B3" s="39" t="s">
        <v>54</v>
      </c>
      <c r="C3" s="35">
        <v>0.02</v>
      </c>
    </row>
    <row r="4" spans="2:9" ht="15">
      <c r="B4" s="35" t="s">
        <v>55</v>
      </c>
      <c r="D4" s="38" t="s">
        <v>78</v>
      </c>
      <c r="E4" s="37">
        <v>0</v>
      </c>
      <c r="F4" s="38" t="s">
        <v>79</v>
      </c>
      <c r="G4" s="37">
        <v>0.05</v>
      </c>
      <c r="H4" s="38" t="s">
        <v>80</v>
      </c>
      <c r="I4" s="37">
        <v>0.02</v>
      </c>
    </row>
    <row r="5" spans="13:29" ht="15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 ht="15">
      <c r="A7" s="35">
        <f>1</f>
        <v>1</v>
      </c>
      <c r="B7" s="35">
        <f ca="1">NORMINV(RAND(),0,$C$3)</f>
        <v>0.010806400423361477</v>
      </c>
      <c r="C7" s="35">
        <f aca="true" ca="1" t="shared" si="0" ref="C7:K7">NORMINV(RAND(),0,$C$3)</f>
        <v>-0.017712815716769335</v>
      </c>
      <c r="D7" s="35">
        <f ca="1" t="shared" si="0"/>
        <v>0.028520223599092037</v>
      </c>
      <c r="E7" s="35">
        <f ca="1" t="shared" si="0"/>
        <v>0.0234493263677819</v>
      </c>
      <c r="F7" s="35">
        <f ca="1" t="shared" si="0"/>
        <v>0.03485575318077596</v>
      </c>
      <c r="G7" s="35">
        <f ca="1" t="shared" si="0"/>
        <v>-0.008431509870753737</v>
      </c>
      <c r="H7" s="35">
        <f ca="1" t="shared" si="0"/>
        <v>-0.012315245885908273</v>
      </c>
      <c r="I7" s="35">
        <f ca="1" t="shared" si="0"/>
        <v>-0.00115531547345681</v>
      </c>
      <c r="J7" s="35">
        <f ca="1" t="shared" si="0"/>
        <v>-0.058466773661447764</v>
      </c>
      <c r="K7" s="35">
        <f ca="1" t="shared" si="0"/>
        <v>0.004879014996685494</v>
      </c>
      <c r="M7" s="35">
        <f>AVERAGE(B7:K7)</f>
        <v>0.000442905795936094</v>
      </c>
      <c r="N7" s="35">
        <f>STDEV(B7:K7)</f>
        <v>0.02722951191022283</v>
      </c>
      <c r="O7" s="35">
        <f>M7/N7</f>
        <v>0.01626565314120864</v>
      </c>
      <c r="Q7" s="35">
        <f>1</f>
        <v>1</v>
      </c>
      <c r="R7" s="35">
        <f>B7</f>
        <v>0.010806400423361477</v>
      </c>
      <c r="S7" s="35">
        <f aca="true" t="shared" si="1" ref="S7:AA7">C7</f>
        <v>-0.017712815716769335</v>
      </c>
      <c r="T7" s="35">
        <f t="shared" si="1"/>
        <v>0.028520223599092037</v>
      </c>
      <c r="U7" s="35">
        <f t="shared" si="1"/>
        <v>0.0234493263677819</v>
      </c>
      <c r="V7" s="35">
        <f t="shared" si="1"/>
        <v>0.03485575318077596</v>
      </c>
      <c r="W7" s="35">
        <f t="shared" si="1"/>
        <v>-0.008431509870753737</v>
      </c>
      <c r="X7" s="35">
        <f t="shared" si="1"/>
        <v>-0.012315245885908273</v>
      </c>
      <c r="Y7" s="35">
        <f t="shared" si="1"/>
        <v>-0.00115531547345681</v>
      </c>
      <c r="Z7" s="35">
        <f t="shared" si="1"/>
        <v>-0.058466773661447764</v>
      </c>
      <c r="AA7" s="35">
        <f t="shared" si="1"/>
        <v>0.004879014996685494</v>
      </c>
      <c r="AC7" s="35">
        <f>1</f>
        <v>1</v>
      </c>
      <c r="AD7" s="35">
        <f>AVERAGE(R7:AA7)</f>
        <v>0.000442905795936094</v>
      </c>
      <c r="AE7" s="35">
        <f>STDEV(R7:AA7)</f>
        <v>0.02722951191022283</v>
      </c>
      <c r="AF7" s="35">
        <f>AD7/AE7</f>
        <v>0.01626565314120864</v>
      </c>
    </row>
    <row r="8" spans="1:32" ht="15">
      <c r="A8" s="35">
        <f aca="true" t="shared" si="2" ref="A8:A13">A7+1</f>
        <v>2</v>
      </c>
      <c r="B8" s="35">
        <f aca="true" ca="1" t="shared" si="3" ref="B8:K13">NORMINV(RAND(),0,$C$3)</f>
        <v>-0.0015866216340653058</v>
      </c>
      <c r="C8" s="35">
        <f ca="1" t="shared" si="3"/>
        <v>0.017904331458097545</v>
      </c>
      <c r="D8" s="35">
        <f ca="1" t="shared" si="3"/>
        <v>-0.013884714340240783</v>
      </c>
      <c r="E8" s="35">
        <f ca="1" t="shared" si="3"/>
        <v>0.012391879349018801</v>
      </c>
      <c r="F8" s="35">
        <f ca="1" t="shared" si="3"/>
        <v>-0.02348477068441939</v>
      </c>
      <c r="G8" s="35">
        <f ca="1" t="shared" si="3"/>
        <v>0.04763496079251497</v>
      </c>
      <c r="H8" s="35">
        <f ca="1" t="shared" si="3"/>
        <v>-0.008022838933025892</v>
      </c>
      <c r="I8" s="35">
        <f ca="1" t="shared" si="3"/>
        <v>0.0146024506798451</v>
      </c>
      <c r="J8" s="35">
        <f ca="1" t="shared" si="3"/>
        <v>0.008285002443171135</v>
      </c>
      <c r="K8" s="35">
        <f ca="1" t="shared" si="3"/>
        <v>-0.03342820942587128</v>
      </c>
      <c r="M8" s="35">
        <f aca="true" t="shared" si="4" ref="M8:M13">AVERAGE(B8:K8)</f>
        <v>0.002041146970502489</v>
      </c>
      <c r="N8" s="35">
        <f aca="true" t="shared" si="5" ref="N8:N13">STDEV(B8:K8)</f>
        <v>0.023362057355273903</v>
      </c>
      <c r="O8" s="35">
        <f aca="true" t="shared" si="6" ref="O8:O13">M8/N8</f>
        <v>0.08737017204701396</v>
      </c>
      <c r="Q8" s="35">
        <f aca="true" t="shared" si="7" ref="Q8:Q13">Q7+1</f>
        <v>2</v>
      </c>
      <c r="R8" s="35">
        <f aca="true" t="shared" si="8" ref="R8:AA13">B8+R7</f>
        <v>0.009219778789296171</v>
      </c>
      <c r="S8" s="35">
        <f t="shared" si="8"/>
        <v>0.00019151574132821036</v>
      </c>
      <c r="T8" s="35">
        <f t="shared" si="8"/>
        <v>0.014635509258851254</v>
      </c>
      <c r="U8" s="35">
        <f t="shared" si="8"/>
        <v>0.0358412057168007</v>
      </c>
      <c r="V8" s="35">
        <f t="shared" si="8"/>
        <v>0.011370982496356569</v>
      </c>
      <c r="W8" s="35">
        <f t="shared" si="8"/>
        <v>0.03920345092176123</v>
      </c>
      <c r="X8" s="35">
        <f t="shared" si="8"/>
        <v>-0.020338084818934163</v>
      </c>
      <c r="Y8" s="35">
        <f t="shared" si="8"/>
        <v>0.013447135206388289</v>
      </c>
      <c r="Z8" s="35">
        <f t="shared" si="8"/>
        <v>-0.05018177121827663</v>
      </c>
      <c r="AA8" s="35">
        <f t="shared" si="8"/>
        <v>-0.02854919442918579</v>
      </c>
      <c r="AC8" s="35">
        <f aca="true" t="shared" si="9" ref="AC8:AC13">AC7+1</f>
        <v>2</v>
      </c>
      <c r="AD8" s="35">
        <f aca="true" t="shared" si="10" ref="AD8:AD13">AVERAGE(R8:AA8)</f>
        <v>0.0024840527664385845</v>
      </c>
      <c r="AE8" s="35">
        <f aca="true" t="shared" si="11" ref="AE8:AE13">STDEV(R8:AA8)</f>
        <v>0.028118925196516303</v>
      </c>
      <c r="AF8" s="35">
        <f aca="true" t="shared" si="12" ref="AF8:AF13">AD8/AE8</f>
        <v>0.08834095716952715</v>
      </c>
    </row>
    <row r="9" spans="1:32" ht="15">
      <c r="A9" s="35">
        <f t="shared" si="2"/>
        <v>3</v>
      </c>
      <c r="B9" s="35">
        <f ca="1">NORMINV(RAND(),0,$C$3)+$E$4</f>
        <v>0.018912979214457348</v>
      </c>
      <c r="C9" s="35">
        <f aca="true" ca="1" t="shared" si="13" ref="C9:K9">NORMINV(RAND(),0,$C$3)+$E$4</f>
        <v>0.04259268353690225</v>
      </c>
      <c r="D9" s="35">
        <f ca="1" t="shared" si="13"/>
        <v>0.016054268513293068</v>
      </c>
      <c r="E9" s="35">
        <f ca="1" t="shared" si="13"/>
        <v>0.010363827879506095</v>
      </c>
      <c r="F9" s="35">
        <f ca="1" t="shared" si="13"/>
        <v>0.005570077387694783</v>
      </c>
      <c r="G9" s="35">
        <f ca="1" t="shared" si="13"/>
        <v>-0.005534731446280436</v>
      </c>
      <c r="H9" s="35">
        <f ca="1" t="shared" si="13"/>
        <v>-0.002919333711337709</v>
      </c>
      <c r="I9" s="35">
        <f ca="1" t="shared" si="13"/>
        <v>-0.029452222436467192</v>
      </c>
      <c r="J9" s="35">
        <f ca="1" t="shared" si="13"/>
        <v>0.0220254054589466</v>
      </c>
      <c r="K9" s="35">
        <f ca="1" t="shared" si="13"/>
        <v>0.0007539493122493075</v>
      </c>
      <c r="M9" s="35">
        <f t="shared" si="4"/>
        <v>0.007836690370896415</v>
      </c>
      <c r="N9" s="35">
        <f t="shared" si="5"/>
        <v>0.019281973835713385</v>
      </c>
      <c r="O9" s="35">
        <f t="shared" si="6"/>
        <v>0.4064257340906446</v>
      </c>
      <c r="Q9" s="35">
        <f t="shared" si="7"/>
        <v>3</v>
      </c>
      <c r="R9" s="35">
        <f t="shared" si="8"/>
        <v>0.02813275800375352</v>
      </c>
      <c r="S9" s="35">
        <f t="shared" si="8"/>
        <v>0.04278419927823046</v>
      </c>
      <c r="T9" s="35">
        <f t="shared" si="8"/>
        <v>0.030689777772144322</v>
      </c>
      <c r="U9" s="35">
        <f t="shared" si="8"/>
        <v>0.0462050335963068</v>
      </c>
      <c r="V9" s="35">
        <f t="shared" si="8"/>
        <v>0.01694105988405135</v>
      </c>
      <c r="W9" s="35">
        <f t="shared" si="8"/>
        <v>0.03366871947548079</v>
      </c>
      <c r="X9" s="35">
        <f t="shared" si="8"/>
        <v>-0.02325741853027187</v>
      </c>
      <c r="Y9" s="35">
        <f t="shared" si="8"/>
        <v>-0.0160050872300789</v>
      </c>
      <c r="Z9" s="35">
        <f t="shared" si="8"/>
        <v>-0.028156365759330032</v>
      </c>
      <c r="AA9" s="35">
        <f t="shared" si="8"/>
        <v>-0.027795245116936484</v>
      </c>
      <c r="AC9" s="35">
        <f t="shared" si="9"/>
        <v>3</v>
      </c>
      <c r="AD9" s="35">
        <f t="shared" si="10"/>
        <v>0.010320743137334998</v>
      </c>
      <c r="AE9" s="35">
        <f t="shared" si="11"/>
        <v>0.03058056586930137</v>
      </c>
      <c r="AF9" s="35">
        <f t="shared" si="12"/>
        <v>0.337493530415524</v>
      </c>
    </row>
    <row r="10" spans="1:32" ht="15">
      <c r="A10" s="35">
        <f t="shared" si="2"/>
        <v>4</v>
      </c>
      <c r="B10" s="35">
        <f ca="1">NORMINV(RAND(),0,$C$3)+$G$4</f>
        <v>0.08610396251849392</v>
      </c>
      <c r="C10" s="35">
        <f aca="true" ca="1" t="shared" si="14" ref="C10:K10">NORMINV(RAND(),0,$C$3)+$G$4</f>
        <v>0.06660012965559174</v>
      </c>
      <c r="D10" s="35">
        <f ca="1" t="shared" si="14"/>
        <v>0.054769683174182245</v>
      </c>
      <c r="E10" s="35">
        <f ca="1" t="shared" si="14"/>
        <v>0.036381999647989036</v>
      </c>
      <c r="F10" s="35">
        <f ca="1" t="shared" si="14"/>
        <v>0.027312516346431236</v>
      </c>
      <c r="G10" s="35">
        <f ca="1" t="shared" si="14"/>
        <v>0.054431599956900924</v>
      </c>
      <c r="H10" s="35">
        <f ca="1" t="shared" si="14"/>
        <v>0.0444873284641307</v>
      </c>
      <c r="I10" s="35">
        <f ca="1" t="shared" si="14"/>
        <v>0.04207489767436972</v>
      </c>
      <c r="J10" s="35">
        <f ca="1" t="shared" si="14"/>
        <v>0.02183417156579331</v>
      </c>
      <c r="K10" s="35">
        <f ca="1" t="shared" si="14"/>
        <v>0.10603211013707606</v>
      </c>
      <c r="M10" s="35">
        <f t="shared" si="4"/>
        <v>0.05400283991409589</v>
      </c>
      <c r="N10" s="35">
        <f t="shared" si="5"/>
        <v>0.026220225434134624</v>
      </c>
      <c r="O10" s="35">
        <f t="shared" si="6"/>
        <v>2.0595871705890314</v>
      </c>
      <c r="Q10" s="35">
        <f t="shared" si="7"/>
        <v>4</v>
      </c>
      <c r="R10" s="35">
        <f t="shared" si="8"/>
        <v>0.11423672052224744</v>
      </c>
      <c r="S10" s="35">
        <f t="shared" si="8"/>
        <v>0.1093843289338222</v>
      </c>
      <c r="T10" s="35">
        <f t="shared" si="8"/>
        <v>0.08545946094632656</v>
      </c>
      <c r="U10" s="35">
        <f t="shared" si="8"/>
        <v>0.08258703324429584</v>
      </c>
      <c r="V10" s="35">
        <f t="shared" si="8"/>
        <v>0.04425357623048259</v>
      </c>
      <c r="W10" s="35">
        <f t="shared" si="8"/>
        <v>0.08810031943238172</v>
      </c>
      <c r="X10" s="35">
        <f t="shared" si="8"/>
        <v>0.02122990993385883</v>
      </c>
      <c r="Y10" s="35">
        <f t="shared" si="8"/>
        <v>0.026069810444290818</v>
      </c>
      <c r="Z10" s="35">
        <f t="shared" si="8"/>
        <v>-0.006322194193536721</v>
      </c>
      <c r="AA10" s="35">
        <f t="shared" si="8"/>
        <v>0.07823686502013957</v>
      </c>
      <c r="AC10" s="35">
        <f t="shared" si="9"/>
        <v>4</v>
      </c>
      <c r="AD10" s="35">
        <f t="shared" si="10"/>
        <v>0.06432358305143089</v>
      </c>
      <c r="AE10" s="35">
        <f t="shared" si="11"/>
        <v>0.04051752770899791</v>
      </c>
      <c r="AF10" s="35">
        <f t="shared" si="12"/>
        <v>1.5875495541932156</v>
      </c>
    </row>
    <row r="11" spans="1:32" ht="15">
      <c r="A11" s="35">
        <f t="shared" si="2"/>
        <v>5</v>
      </c>
      <c r="B11" s="35">
        <f ca="1">NORMINV(RAND(),0,$C$3)+$I$4</f>
        <v>0.01880933674619894</v>
      </c>
      <c r="C11" s="35">
        <f aca="true" ca="1" t="shared" si="15" ref="C11:K11">NORMINV(RAND(),0,$C$3)+$I$4</f>
        <v>0.016309865052685116</v>
      </c>
      <c r="D11" s="35">
        <f ca="1" t="shared" si="15"/>
        <v>0.033100539855308496</v>
      </c>
      <c r="E11" s="35">
        <f ca="1" t="shared" si="15"/>
        <v>0.04375329018008427</v>
      </c>
      <c r="F11" s="35">
        <f ca="1" t="shared" si="15"/>
        <v>-0.01848213385311682</v>
      </c>
      <c r="G11" s="35">
        <f ca="1" t="shared" si="15"/>
        <v>0.03612062145447264</v>
      </c>
      <c r="H11" s="35">
        <f ca="1" t="shared" si="15"/>
        <v>0.05273025847006356</v>
      </c>
      <c r="I11" s="35">
        <f ca="1" t="shared" si="15"/>
        <v>0.012223861390008472</v>
      </c>
      <c r="J11" s="35">
        <f ca="1" t="shared" si="15"/>
        <v>0.0024518389601977386</v>
      </c>
      <c r="K11" s="35">
        <f ca="1" t="shared" si="15"/>
        <v>-0.004525214471978525</v>
      </c>
      <c r="M11" s="35">
        <f t="shared" si="4"/>
        <v>0.01924922637839239</v>
      </c>
      <c r="N11" s="35">
        <f t="shared" si="5"/>
        <v>0.022428039042001992</v>
      </c>
      <c r="O11" s="35">
        <f t="shared" si="6"/>
        <v>0.8582661347406924</v>
      </c>
      <c r="Q11" s="35">
        <f t="shared" si="7"/>
        <v>5</v>
      </c>
      <c r="R11" s="35">
        <f t="shared" si="8"/>
        <v>0.13304605726844637</v>
      </c>
      <c r="S11" s="35">
        <f t="shared" si="8"/>
        <v>0.12569419398650733</v>
      </c>
      <c r="T11" s="35">
        <f t="shared" si="8"/>
        <v>0.11856000080163506</v>
      </c>
      <c r="U11" s="35">
        <f t="shared" si="8"/>
        <v>0.12634032342438012</v>
      </c>
      <c r="V11" s="35">
        <f t="shared" si="8"/>
        <v>0.025771442377365766</v>
      </c>
      <c r="W11" s="35">
        <f t="shared" si="8"/>
        <v>0.12422094088685437</v>
      </c>
      <c r="X11" s="35">
        <f t="shared" si="8"/>
        <v>0.07396016840392239</v>
      </c>
      <c r="Y11" s="35">
        <f t="shared" si="8"/>
        <v>0.03829367183429929</v>
      </c>
      <c r="Z11" s="35">
        <f t="shared" si="8"/>
        <v>-0.0038703552333389825</v>
      </c>
      <c r="AA11" s="35">
        <f t="shared" si="8"/>
        <v>0.07371165054816105</v>
      </c>
      <c r="AC11" s="35">
        <f t="shared" si="9"/>
        <v>5</v>
      </c>
      <c r="AD11" s="35">
        <f t="shared" si="10"/>
        <v>0.08357280942982329</v>
      </c>
      <c r="AE11" s="35">
        <f t="shared" si="11"/>
        <v>0.04961451220919001</v>
      </c>
      <c r="AF11" s="35">
        <f t="shared" si="12"/>
        <v>1.6844428315137852</v>
      </c>
    </row>
    <row r="12" spans="1:32" ht="15">
      <c r="A12" s="35">
        <f t="shared" si="2"/>
        <v>6</v>
      </c>
      <c r="B12" s="35">
        <f ca="1" t="shared" si="3"/>
        <v>0.015768414664057616</v>
      </c>
      <c r="C12" s="35">
        <f ca="1" t="shared" si="3"/>
        <v>-0.009773108875263871</v>
      </c>
      <c r="D12" s="35">
        <f ca="1" t="shared" si="3"/>
        <v>0.01304197229645409</v>
      </c>
      <c r="E12" s="35">
        <f ca="1" t="shared" si="3"/>
        <v>-0.0180737982143308</v>
      </c>
      <c r="F12" s="35">
        <f ca="1" t="shared" si="3"/>
        <v>-0.006255473440360498</v>
      </c>
      <c r="G12" s="35">
        <f ca="1" t="shared" si="3"/>
        <v>0.01167212320017687</v>
      </c>
      <c r="H12" s="35">
        <f ca="1" t="shared" si="3"/>
        <v>-0.0249414316249349</v>
      </c>
      <c r="I12" s="35">
        <f ca="1" t="shared" si="3"/>
        <v>-0.022917774344940703</v>
      </c>
      <c r="J12" s="35">
        <f ca="1" t="shared" si="3"/>
        <v>0.04332245237253179</v>
      </c>
      <c r="K12" s="35">
        <f ca="1" t="shared" si="3"/>
        <v>0.016930261082112614</v>
      </c>
      <c r="M12" s="35">
        <f t="shared" si="4"/>
        <v>0.0018773637115502204</v>
      </c>
      <c r="N12" s="35">
        <f t="shared" si="5"/>
        <v>0.021837287826594182</v>
      </c>
      <c r="O12" s="35">
        <f t="shared" si="6"/>
        <v>0.08597055304935368</v>
      </c>
      <c r="Q12" s="35">
        <f t="shared" si="7"/>
        <v>6</v>
      </c>
      <c r="R12" s="35">
        <f t="shared" si="8"/>
        <v>0.148814471932504</v>
      </c>
      <c r="S12" s="35">
        <f t="shared" si="8"/>
        <v>0.11592108511124347</v>
      </c>
      <c r="T12" s="35">
        <f t="shared" si="8"/>
        <v>0.13160197309808916</v>
      </c>
      <c r="U12" s="35">
        <f t="shared" si="8"/>
        <v>0.10826652521004931</v>
      </c>
      <c r="V12" s="35">
        <f t="shared" si="8"/>
        <v>0.019515968937005267</v>
      </c>
      <c r="W12" s="35">
        <f t="shared" si="8"/>
        <v>0.13589306408703125</v>
      </c>
      <c r="X12" s="35">
        <f t="shared" si="8"/>
        <v>0.04901873677898749</v>
      </c>
      <c r="Y12" s="35">
        <f t="shared" si="8"/>
        <v>0.015375897489358588</v>
      </c>
      <c r="Z12" s="35">
        <f t="shared" si="8"/>
        <v>0.0394520971391928</v>
      </c>
      <c r="AA12" s="35">
        <f t="shared" si="8"/>
        <v>0.09064191163027366</v>
      </c>
      <c r="AC12" s="35">
        <f t="shared" si="9"/>
        <v>6</v>
      </c>
      <c r="AD12" s="35">
        <f t="shared" si="10"/>
        <v>0.08545017314137351</v>
      </c>
      <c r="AE12" s="35">
        <f t="shared" si="11"/>
        <v>0.05040537971461777</v>
      </c>
      <c r="AF12" s="35">
        <f t="shared" si="12"/>
        <v>1.6952589907103233</v>
      </c>
    </row>
    <row r="13" spans="1:32" ht="15">
      <c r="A13" s="35">
        <f t="shared" si="2"/>
        <v>7</v>
      </c>
      <c r="B13" s="35">
        <f ca="1" t="shared" si="3"/>
        <v>-0.001102494605283445</v>
      </c>
      <c r="C13" s="35">
        <f ca="1" t="shared" si="3"/>
        <v>0.012223425459030062</v>
      </c>
      <c r="D13" s="35">
        <f ca="1" t="shared" si="3"/>
        <v>0.010402585660079944</v>
      </c>
      <c r="E13" s="35">
        <f ca="1" t="shared" si="3"/>
        <v>0.0047931357428856085</v>
      </c>
      <c r="F13" s="35">
        <f ca="1" t="shared" si="3"/>
        <v>-0.005732641789488264</v>
      </c>
      <c r="G13" s="35">
        <f ca="1" t="shared" si="3"/>
        <v>0.013105588916358067</v>
      </c>
      <c r="H13" s="35">
        <f ca="1" t="shared" si="3"/>
        <v>-0.01600763609588119</v>
      </c>
      <c r="I13" s="35">
        <f ca="1" t="shared" si="3"/>
        <v>-0.027928098469579003</v>
      </c>
      <c r="J13" s="35">
        <f ca="1" t="shared" si="3"/>
        <v>-0.002036572918030774</v>
      </c>
      <c r="K13" s="35">
        <f ca="1" t="shared" si="3"/>
        <v>-0.0083455145563697</v>
      </c>
      <c r="M13" s="35">
        <f t="shared" si="4"/>
        <v>-0.0020628222656278693</v>
      </c>
      <c r="N13" s="35">
        <f t="shared" si="5"/>
        <v>0.013139851126644049</v>
      </c>
      <c r="O13" s="35">
        <f t="shared" si="6"/>
        <v>-0.15698977452225665</v>
      </c>
      <c r="Q13" s="35">
        <f t="shared" si="7"/>
        <v>7</v>
      </c>
      <c r="R13" s="35">
        <f t="shared" si="8"/>
        <v>0.14771197732722055</v>
      </c>
      <c r="S13" s="35">
        <f t="shared" si="8"/>
        <v>0.12814451057027354</v>
      </c>
      <c r="T13" s="35">
        <f t="shared" si="8"/>
        <v>0.1420045587581691</v>
      </c>
      <c r="U13" s="35">
        <f t="shared" si="8"/>
        <v>0.11305966095293492</v>
      </c>
      <c r="V13" s="35">
        <f t="shared" si="8"/>
        <v>0.013783327147517004</v>
      </c>
      <c r="W13" s="35">
        <f t="shared" si="8"/>
        <v>0.14899865300338933</v>
      </c>
      <c r="X13" s="35">
        <f t="shared" si="8"/>
        <v>0.0330111006831063</v>
      </c>
      <c r="Y13" s="35">
        <f t="shared" si="8"/>
        <v>-0.012552200980220415</v>
      </c>
      <c r="Z13" s="35">
        <f t="shared" si="8"/>
        <v>0.037415524221162025</v>
      </c>
      <c r="AA13" s="35">
        <f t="shared" si="8"/>
        <v>0.08229639707390396</v>
      </c>
      <c r="AC13" s="35">
        <f t="shared" si="9"/>
        <v>7</v>
      </c>
      <c r="AD13" s="35">
        <f t="shared" si="10"/>
        <v>0.08338735087574563</v>
      </c>
      <c r="AE13" s="35">
        <f t="shared" si="11"/>
        <v>0.06097687199375766</v>
      </c>
      <c r="AF13" s="35">
        <f t="shared" si="12"/>
        <v>1.3675242456563232</v>
      </c>
    </row>
    <row r="15" spans="12:32" ht="15">
      <c r="L15" s="38" t="s">
        <v>77</v>
      </c>
      <c r="M15" s="35">
        <f>AVERAGE(M7:M13)</f>
        <v>0.011912478696535089</v>
      </c>
      <c r="N15" s="35">
        <f>AVERAGE(N7:N13)</f>
        <v>0.021928420932940708</v>
      </c>
      <c r="O15" s="35">
        <f>AVERAGE(O7:O13)</f>
        <v>0.4795565204479554</v>
      </c>
      <c r="AD15" s="38" t="s">
        <v>77</v>
      </c>
      <c r="AE15" s="35">
        <f>AVERAGE(AE7:AE13)</f>
        <v>0.04106332780037198</v>
      </c>
      <c r="AF15" s="35">
        <f>AVERAGE(AF7:AF13)</f>
        <v>0.9681251089714153</v>
      </c>
    </row>
    <row r="20" ht="15">
      <c r="B20" s="38" t="s">
        <v>52</v>
      </c>
    </row>
    <row r="21" ht="15">
      <c r="B21" s="35" t="s">
        <v>53</v>
      </c>
    </row>
    <row r="22" spans="2:3" ht="15">
      <c r="B22" s="37" t="s">
        <v>54</v>
      </c>
      <c r="C22" s="37">
        <v>0.01</v>
      </c>
    </row>
    <row r="23" spans="2:9" ht="15">
      <c r="B23" s="35" t="s">
        <v>55</v>
      </c>
      <c r="D23" s="35" t="s">
        <v>78</v>
      </c>
      <c r="E23" s="35">
        <v>0</v>
      </c>
      <c r="F23" s="35" t="s">
        <v>79</v>
      </c>
      <c r="G23" s="35">
        <v>0.05</v>
      </c>
      <c r="H23" s="35" t="s">
        <v>80</v>
      </c>
      <c r="I23" s="35">
        <v>0.02</v>
      </c>
    </row>
    <row r="24" spans="13:29" ht="15">
      <c r="M24" s="35" t="s">
        <v>59</v>
      </c>
      <c r="Q24" s="35" t="s">
        <v>60</v>
      </c>
      <c r="AC24" s="38" t="s">
        <v>61</v>
      </c>
    </row>
    <row r="25" spans="1:32" ht="15">
      <c r="A25" s="35" t="s">
        <v>62</v>
      </c>
      <c r="B25" s="35" t="s">
        <v>63</v>
      </c>
      <c r="C25" s="35" t="s">
        <v>64</v>
      </c>
      <c r="D25" s="35" t="s">
        <v>65</v>
      </c>
      <c r="E25" s="35" t="s">
        <v>66</v>
      </c>
      <c r="F25" s="35" t="s">
        <v>67</v>
      </c>
      <c r="G25" s="35" t="s">
        <v>68</v>
      </c>
      <c r="H25" s="35" t="s">
        <v>69</v>
      </c>
      <c r="I25" s="35" t="s">
        <v>70</v>
      </c>
      <c r="J25" s="35" t="s">
        <v>71</v>
      </c>
      <c r="K25" s="35" t="s">
        <v>72</v>
      </c>
      <c r="L25" s="35" t="s">
        <v>62</v>
      </c>
      <c r="M25" s="35" t="s">
        <v>81</v>
      </c>
      <c r="N25" s="35" t="s">
        <v>82</v>
      </c>
      <c r="O25" s="35" t="s">
        <v>75</v>
      </c>
      <c r="Q25" s="35" t="s">
        <v>62</v>
      </c>
      <c r="R25" s="35" t="s">
        <v>63</v>
      </c>
      <c r="S25" s="35" t="s">
        <v>64</v>
      </c>
      <c r="T25" s="35" t="s">
        <v>65</v>
      </c>
      <c r="U25" s="35" t="s">
        <v>66</v>
      </c>
      <c r="V25" s="35" t="s">
        <v>67</v>
      </c>
      <c r="W25" s="35" t="s">
        <v>68</v>
      </c>
      <c r="X25" s="35" t="s">
        <v>69</v>
      </c>
      <c r="Y25" s="35" t="s">
        <v>70</v>
      </c>
      <c r="Z25" s="35" t="s">
        <v>71</v>
      </c>
      <c r="AA25" s="35" t="s">
        <v>72</v>
      </c>
      <c r="AC25" s="35" t="s">
        <v>62</v>
      </c>
      <c r="AD25" s="35" t="s">
        <v>83</v>
      </c>
      <c r="AE25" s="35" t="s">
        <v>82</v>
      </c>
      <c r="AF25" s="35" t="s">
        <v>75</v>
      </c>
    </row>
    <row r="26" spans="1:32" ht="15">
      <c r="A26" s="35">
        <v>-3</v>
      </c>
      <c r="B26" s="35">
        <v>-0.003776163281555345</v>
      </c>
      <c r="C26" s="35">
        <v>0.018743237127041828</v>
      </c>
      <c r="D26" s="35">
        <v>-0.006337128737833913</v>
      </c>
      <c r="E26" s="35">
        <v>0.019228268064199895</v>
      </c>
      <c r="F26" s="35">
        <v>-0.0042616124674614494</v>
      </c>
      <c r="G26" s="35">
        <v>-0.018166657312297888</v>
      </c>
      <c r="H26" s="35">
        <v>0.008590874056706957</v>
      </c>
      <c r="I26" s="35">
        <v>-0.005555083559901981</v>
      </c>
      <c r="J26" s="35">
        <v>-0.008825537169096993</v>
      </c>
      <c r="K26" s="35">
        <v>0.0017693928179258246</v>
      </c>
      <c r="L26" s="35">
        <v>-3</v>
      </c>
      <c r="M26" s="35">
        <v>0.00014095895377269356</v>
      </c>
      <c r="N26" s="35">
        <v>0.012060619353268133</v>
      </c>
      <c r="O26" s="35">
        <v>0.011687538561980826</v>
      </c>
      <c r="Q26" s="35">
        <v>1</v>
      </c>
      <c r="R26" s="35">
        <v>-0.003776163281555345</v>
      </c>
      <c r="S26" s="35">
        <v>0.018743237127041828</v>
      </c>
      <c r="T26" s="35">
        <v>-0.006337128737833913</v>
      </c>
      <c r="U26" s="35">
        <v>0.019228268064199895</v>
      </c>
      <c r="V26" s="35">
        <v>-0.0042616124674614494</v>
      </c>
      <c r="W26" s="35">
        <v>-0.018166657312297888</v>
      </c>
      <c r="X26" s="35">
        <v>0.008590874056706957</v>
      </c>
      <c r="Y26" s="35">
        <v>-0.005555083559901981</v>
      </c>
      <c r="Z26" s="35">
        <v>-0.008825537169096993</v>
      </c>
      <c r="AA26" s="35">
        <v>0.0017693928179258246</v>
      </c>
      <c r="AC26" s="35">
        <v>1</v>
      </c>
      <c r="AD26" s="35">
        <v>0.00014095895377269356</v>
      </c>
      <c r="AE26" s="35">
        <v>0.012060619353268133</v>
      </c>
      <c r="AF26" s="35">
        <v>0.011687538561980826</v>
      </c>
    </row>
    <row r="27" spans="1:32" ht="15">
      <c r="A27" s="35">
        <f aca="true" t="shared" si="16" ref="A27:A32">A26+1</f>
        <v>-2</v>
      </c>
      <c r="B27" s="35">
        <v>0.010160346563164833</v>
      </c>
      <c r="C27" s="35">
        <v>-0.010025671322625565</v>
      </c>
      <c r="D27" s="35">
        <v>-0.011598337877449759</v>
      </c>
      <c r="E27" s="35">
        <v>0.0094464799700434</v>
      </c>
      <c r="F27" s="35">
        <v>-0.008362587638363774</v>
      </c>
      <c r="G27" s="35">
        <v>-0.008972608192609506</v>
      </c>
      <c r="H27" s="35">
        <v>0.00567468508158804</v>
      </c>
      <c r="I27" s="35">
        <v>-0.002633341737986643</v>
      </c>
      <c r="J27" s="35">
        <v>0.010072593428281077</v>
      </c>
      <c r="K27" s="35">
        <v>-0.0008761702320071288</v>
      </c>
      <c r="L27" s="35">
        <f aca="true" t="shared" si="17" ref="L27:L32">L26+1</f>
        <v>-2</v>
      </c>
      <c r="M27" s="35">
        <v>-0.0007114611957965022</v>
      </c>
      <c r="N27" s="35">
        <v>0.008908449825768616</v>
      </c>
      <c r="O27" s="35">
        <v>-0.07986363617815154</v>
      </c>
      <c r="Q27" s="35">
        <v>2</v>
      </c>
      <c r="R27" s="35">
        <v>0.006384183281609488</v>
      </c>
      <c r="S27" s="35">
        <v>0.008717565804416263</v>
      </c>
      <c r="T27" s="35">
        <v>-0.017935466615283672</v>
      </c>
      <c r="U27" s="35">
        <v>0.028674748034243296</v>
      </c>
      <c r="V27" s="35">
        <v>-0.012624200105825224</v>
      </c>
      <c r="W27" s="35">
        <v>-0.027139265504907396</v>
      </c>
      <c r="X27" s="35">
        <v>0.014265559138294998</v>
      </c>
      <c r="Y27" s="35">
        <v>-0.008188425297888624</v>
      </c>
      <c r="Z27" s="35">
        <v>0.0012470562591840838</v>
      </c>
      <c r="AA27" s="35">
        <v>0.0008932225859186958</v>
      </c>
      <c r="AC27" s="35">
        <v>2</v>
      </c>
      <c r="AD27" s="35">
        <v>-0.0005705022420238094</v>
      </c>
      <c r="AE27" s="35">
        <v>0.016418961944207125</v>
      </c>
      <c r="AF27" s="35">
        <v>-0.034746547556564124</v>
      </c>
    </row>
    <row r="28" spans="1:32" ht="15">
      <c r="A28" s="35">
        <f t="shared" si="16"/>
        <v>-1</v>
      </c>
      <c r="B28" s="35">
        <v>-0.010698491510790702</v>
      </c>
      <c r="C28" s="35">
        <v>-0.004367085548320318</v>
      </c>
      <c r="D28" s="35">
        <v>-0.004688245933962766</v>
      </c>
      <c r="E28" s="35">
        <v>-0.005620756125240123</v>
      </c>
      <c r="F28" s="35">
        <v>0.0018841444117091632</v>
      </c>
      <c r="G28" s="35">
        <v>-0.01665019183983888</v>
      </c>
      <c r="H28" s="35">
        <v>-0.0012896007153982997</v>
      </c>
      <c r="I28" s="35">
        <v>-0.007945412405030243</v>
      </c>
      <c r="J28" s="35">
        <v>0.010509417080592973</v>
      </c>
      <c r="K28" s="35">
        <v>0.017535129675494705</v>
      </c>
      <c r="L28" s="35">
        <f t="shared" si="17"/>
        <v>-1</v>
      </c>
      <c r="M28" s="35">
        <v>-0.0021331092910784493</v>
      </c>
      <c r="N28" s="35">
        <v>0.010028295028134423</v>
      </c>
      <c r="O28" s="35">
        <v>-0.21270906820092572</v>
      </c>
      <c r="Q28" s="35">
        <v>3</v>
      </c>
      <c r="R28" s="35">
        <v>-0.004314308229181214</v>
      </c>
      <c r="S28" s="35">
        <v>0.004350480256095945</v>
      </c>
      <c r="T28" s="35">
        <v>-0.022623712549246437</v>
      </c>
      <c r="U28" s="35">
        <v>0.023053991909003174</v>
      </c>
      <c r="V28" s="35">
        <v>-0.010740055694116062</v>
      </c>
      <c r="W28" s="35">
        <v>-0.04378945734474628</v>
      </c>
      <c r="X28" s="35">
        <v>0.012975958422896698</v>
      </c>
      <c r="Y28" s="35">
        <v>-0.016133837702918867</v>
      </c>
      <c r="Z28" s="35">
        <v>0.011756473339777057</v>
      </c>
      <c r="AA28" s="35">
        <v>0.0184283522614134</v>
      </c>
      <c r="AC28" s="35">
        <v>3</v>
      </c>
      <c r="AD28" s="35">
        <v>-0.0027036115331022575</v>
      </c>
      <c r="AE28" s="35">
        <v>0.020942047317202957</v>
      </c>
      <c r="AF28" s="35">
        <v>-0.12909967646197426</v>
      </c>
    </row>
    <row r="29" spans="1:32" ht="15">
      <c r="A29" s="35">
        <f t="shared" si="16"/>
        <v>0</v>
      </c>
      <c r="B29" s="35">
        <v>0.05603828552041639</v>
      </c>
      <c r="C29" s="35">
        <v>0.04986430026194417</v>
      </c>
      <c r="D29" s="35">
        <v>0.05311728549836856</v>
      </c>
      <c r="E29" s="35">
        <v>0.03845075770852878</v>
      </c>
      <c r="F29" s="35">
        <v>0.07329915762548314</v>
      </c>
      <c r="G29" s="35">
        <v>0.05817821345030503</v>
      </c>
      <c r="H29" s="35">
        <v>0.05556396747729799</v>
      </c>
      <c r="I29" s="35">
        <v>0.05372428929545801</v>
      </c>
      <c r="J29" s="35">
        <v>0.0374038327804629</v>
      </c>
      <c r="K29" s="35">
        <v>0.03962647677078921</v>
      </c>
      <c r="L29" s="35">
        <f t="shared" si="17"/>
        <v>0</v>
      </c>
      <c r="M29" s="37">
        <v>0.05152665663890542</v>
      </c>
      <c r="N29" s="37">
        <v>0.010939786544989276</v>
      </c>
      <c r="O29" s="37">
        <v>4.71002395037644</v>
      </c>
      <c r="Q29" s="35">
        <v>4</v>
      </c>
      <c r="R29" s="35">
        <v>0.05172397729123518</v>
      </c>
      <c r="S29" s="35">
        <v>0.054214780518040115</v>
      </c>
      <c r="T29" s="35">
        <v>0.030493572949122125</v>
      </c>
      <c r="U29" s="35">
        <v>0.061504749617531954</v>
      </c>
      <c r="V29" s="35">
        <v>0.06255910193136707</v>
      </c>
      <c r="W29" s="35">
        <v>0.014388756105558752</v>
      </c>
      <c r="X29" s="35">
        <v>0.06853992590019468</v>
      </c>
      <c r="Y29" s="35">
        <v>0.03759045159253914</v>
      </c>
      <c r="Z29" s="35">
        <v>0.04916030612023996</v>
      </c>
      <c r="AA29" s="35">
        <v>0.05805482903220261</v>
      </c>
      <c r="AC29" s="35">
        <v>4</v>
      </c>
      <c r="AD29" s="37">
        <v>0.04882304510580316</v>
      </c>
      <c r="AE29" s="37">
        <v>0.016696463491087367</v>
      </c>
      <c r="AF29" s="37">
        <v>2.924154874585572</v>
      </c>
    </row>
    <row r="30" spans="1:32" ht="15">
      <c r="A30" s="35">
        <f t="shared" si="16"/>
        <v>1</v>
      </c>
      <c r="B30" s="35">
        <v>0.027320566893413563</v>
      </c>
      <c r="C30" s="35">
        <v>0.004861959810067566</v>
      </c>
      <c r="D30" s="35">
        <v>0.03241747230983928</v>
      </c>
      <c r="E30" s="35">
        <v>0.038127789539323775</v>
      </c>
      <c r="F30" s="35">
        <v>0.021311389190232746</v>
      </c>
      <c r="G30" s="35">
        <v>0.014302889067553533</v>
      </c>
      <c r="H30" s="35">
        <v>0.03480196612687003</v>
      </c>
      <c r="I30" s="35">
        <v>0.012470644232647097</v>
      </c>
      <c r="J30" s="35">
        <v>0.01568399129083066</v>
      </c>
      <c r="K30" s="35">
        <v>0.022527353777769352</v>
      </c>
      <c r="L30" s="35">
        <f t="shared" si="17"/>
        <v>1</v>
      </c>
      <c r="M30" s="37">
        <v>0.022382602223854763</v>
      </c>
      <c r="N30" s="37">
        <v>0.010769169272523029</v>
      </c>
      <c r="O30" s="37">
        <v>2.0783963607074876</v>
      </c>
      <c r="Q30" s="35">
        <v>5</v>
      </c>
      <c r="R30" s="35">
        <v>0.07904454418464874</v>
      </c>
      <c r="S30" s="35">
        <v>0.05907674032810768</v>
      </c>
      <c r="T30" s="35">
        <v>0.0629110452589614</v>
      </c>
      <c r="U30" s="35">
        <v>0.09963253915685573</v>
      </c>
      <c r="V30" s="35">
        <v>0.08387049112159982</v>
      </c>
      <c r="W30" s="35">
        <v>0.028691645173112283</v>
      </c>
      <c r="X30" s="35">
        <v>0.10334189202706472</v>
      </c>
      <c r="Y30" s="35">
        <v>0.05006109582518624</v>
      </c>
      <c r="Z30" s="35">
        <v>0.06484429741107062</v>
      </c>
      <c r="AA30" s="35">
        <v>0.08058218280997197</v>
      </c>
      <c r="AC30" s="35">
        <v>5</v>
      </c>
      <c r="AD30" s="37">
        <v>0.07120564732965792</v>
      </c>
      <c r="AE30" s="37">
        <v>0.022758398720863098</v>
      </c>
      <c r="AF30" s="37">
        <v>3.128763504102871</v>
      </c>
    </row>
    <row r="31" spans="1:32" ht="15">
      <c r="A31" s="35">
        <f t="shared" si="16"/>
        <v>2</v>
      </c>
      <c r="B31" s="35">
        <v>-0.007896531459806112</v>
      </c>
      <c r="C31" s="35">
        <v>0.015381096461058036</v>
      </c>
      <c r="D31" s="35">
        <v>0.015806130438092012</v>
      </c>
      <c r="E31" s="35">
        <v>-0.0054946975725488414</v>
      </c>
      <c r="F31" s="35">
        <v>0.016387574723338353</v>
      </c>
      <c r="G31" s="35">
        <v>0.009416489492579954</v>
      </c>
      <c r="H31" s="35">
        <v>0.0026357562147113966</v>
      </c>
      <c r="I31" s="35">
        <v>-0.013484897732524197</v>
      </c>
      <c r="J31" s="35">
        <v>0.0027450150660440187</v>
      </c>
      <c r="K31" s="35">
        <v>-0.02128897031545999</v>
      </c>
      <c r="L31" s="35">
        <f t="shared" si="17"/>
        <v>2</v>
      </c>
      <c r="M31" s="35">
        <v>0.001420696531548464</v>
      </c>
      <c r="N31" s="35">
        <v>0.013188980813519765</v>
      </c>
      <c r="O31" s="35">
        <v>0.1077184470609083</v>
      </c>
      <c r="Q31" s="35">
        <v>6</v>
      </c>
      <c r="R31" s="35">
        <v>0.07114801272484263</v>
      </c>
      <c r="S31" s="35">
        <v>0.07445783678916572</v>
      </c>
      <c r="T31" s="35">
        <v>0.07871717569705342</v>
      </c>
      <c r="U31" s="35">
        <v>0.09413784158430688</v>
      </c>
      <c r="V31" s="35">
        <v>0.10025806584493817</v>
      </c>
      <c r="W31" s="35">
        <v>0.03810813466569224</v>
      </c>
      <c r="X31" s="35">
        <v>0.1059776482417761</v>
      </c>
      <c r="Y31" s="35">
        <v>0.03657619809266204</v>
      </c>
      <c r="Z31" s="35">
        <v>0.06758931247711464</v>
      </c>
      <c r="AA31" s="35">
        <v>0.05929321249451198</v>
      </c>
      <c r="AC31" s="35">
        <v>6</v>
      </c>
      <c r="AD31" s="35">
        <v>0.0726263438612064</v>
      </c>
      <c r="AE31" s="35">
        <v>0.023747439658281567</v>
      </c>
      <c r="AF31" s="35">
        <v>3.05828101497582</v>
      </c>
    </row>
    <row r="32" spans="1:32" ht="15">
      <c r="A32" s="35">
        <f t="shared" si="16"/>
        <v>3</v>
      </c>
      <c r="B32" s="35">
        <v>0.013773756014757929</v>
      </c>
      <c r="C32" s="35">
        <v>-0.009352916733233041</v>
      </c>
      <c r="D32" s="35">
        <v>0.00376203121704891</v>
      </c>
      <c r="E32" s="35">
        <v>-0.003967052839535948</v>
      </c>
      <c r="F32" s="35">
        <v>-0.0016842691850109792</v>
      </c>
      <c r="G32" s="35">
        <v>-0.009756222819163907</v>
      </c>
      <c r="H32" s="35">
        <v>0.0051421136519158896</v>
      </c>
      <c r="I32" s="35">
        <v>0.009898753310261315</v>
      </c>
      <c r="J32" s="35">
        <v>0.015819581621049128</v>
      </c>
      <c r="K32" s="35">
        <v>0.0045033343697689025</v>
      </c>
      <c r="L32" s="35">
        <f t="shared" si="17"/>
        <v>3</v>
      </c>
      <c r="M32" s="35">
        <v>0.0028139108607858196</v>
      </c>
      <c r="N32" s="35">
        <v>0.008949794096703293</v>
      </c>
      <c r="O32" s="35">
        <v>0.3144106814504637</v>
      </c>
      <c r="Q32" s="35">
        <v>7</v>
      </c>
      <c r="R32" s="35">
        <v>0.08492176873960056</v>
      </c>
      <c r="S32" s="35">
        <v>0.06510492005593267</v>
      </c>
      <c r="T32" s="35">
        <v>0.08247920691410232</v>
      </c>
      <c r="U32" s="35">
        <v>0.09017078874477093</v>
      </c>
      <c r="V32" s="35">
        <v>0.09857379665992719</v>
      </c>
      <c r="W32" s="35">
        <v>0.028351911846528334</v>
      </c>
      <c r="X32" s="35">
        <v>0.11111976189369199</v>
      </c>
      <c r="Y32" s="35">
        <v>0.046474951402923355</v>
      </c>
      <c r="Z32" s="35">
        <v>0.08340889409816377</v>
      </c>
      <c r="AA32" s="35">
        <v>0.06379654686428088</v>
      </c>
      <c r="AC32" s="35">
        <v>7</v>
      </c>
      <c r="AD32" s="35">
        <v>0.0754402547219922</v>
      </c>
      <c r="AE32" s="35">
        <v>0.02478085664199571</v>
      </c>
      <c r="AF32" s="35">
        <v>3.0442956759672644</v>
      </c>
    </row>
    <row r="34" ht="15">
      <c r="B34" s="35" t="s">
        <v>52</v>
      </c>
    </row>
    <row r="35" ht="15">
      <c r="B35" s="35" t="s">
        <v>53</v>
      </c>
    </row>
    <row r="36" spans="2:3" ht="15">
      <c r="B36" s="37" t="s">
        <v>54</v>
      </c>
      <c r="C36" s="37">
        <v>0.02</v>
      </c>
    </row>
    <row r="37" spans="2:9" ht="15">
      <c r="B37" s="35" t="s">
        <v>55</v>
      </c>
      <c r="D37" s="35" t="s">
        <v>78</v>
      </c>
      <c r="E37" s="35">
        <v>0</v>
      </c>
      <c r="F37" s="35" t="s">
        <v>79</v>
      </c>
      <c r="G37" s="35">
        <v>0.05</v>
      </c>
      <c r="H37" s="35" t="s">
        <v>80</v>
      </c>
      <c r="I37" s="35">
        <v>0.02</v>
      </c>
    </row>
    <row r="38" spans="13:29" ht="15">
      <c r="M38" s="35" t="s">
        <v>59</v>
      </c>
      <c r="Q38" s="35" t="s">
        <v>60</v>
      </c>
      <c r="AC38" s="35" t="s">
        <v>61</v>
      </c>
    </row>
    <row r="39" spans="1:32" ht="15">
      <c r="A39" s="35" t="s">
        <v>62</v>
      </c>
      <c r="B39" s="35" t="s">
        <v>63</v>
      </c>
      <c r="C39" s="35" t="s">
        <v>64</v>
      </c>
      <c r="D39" s="35" t="s">
        <v>65</v>
      </c>
      <c r="E39" s="35" t="s">
        <v>66</v>
      </c>
      <c r="F39" s="35" t="s">
        <v>67</v>
      </c>
      <c r="G39" s="35" t="s">
        <v>68</v>
      </c>
      <c r="H39" s="35" t="s">
        <v>69</v>
      </c>
      <c r="I39" s="35" t="s">
        <v>70</v>
      </c>
      <c r="J39" s="35" t="s">
        <v>71</v>
      </c>
      <c r="K39" s="35" t="s">
        <v>72</v>
      </c>
      <c r="L39" s="35" t="s">
        <v>62</v>
      </c>
      <c r="M39" s="35" t="s">
        <v>81</v>
      </c>
      <c r="N39" s="35" t="s">
        <v>82</v>
      </c>
      <c r="O39" s="35" t="s">
        <v>75</v>
      </c>
      <c r="Q39" s="35" t="s">
        <v>62</v>
      </c>
      <c r="R39" s="35" t="s">
        <v>63</v>
      </c>
      <c r="S39" s="35" t="s">
        <v>64</v>
      </c>
      <c r="T39" s="35" t="s">
        <v>65</v>
      </c>
      <c r="U39" s="35" t="s">
        <v>66</v>
      </c>
      <c r="V39" s="35" t="s">
        <v>67</v>
      </c>
      <c r="W39" s="35" t="s">
        <v>68</v>
      </c>
      <c r="X39" s="35" t="s">
        <v>69</v>
      </c>
      <c r="Y39" s="35" t="s">
        <v>70</v>
      </c>
      <c r="Z39" s="35" t="s">
        <v>71</v>
      </c>
      <c r="AA39" s="35" t="s">
        <v>72</v>
      </c>
      <c r="AC39" s="35" t="s">
        <v>62</v>
      </c>
      <c r="AD39" s="35" t="s">
        <v>83</v>
      </c>
      <c r="AE39" s="35" t="s">
        <v>82</v>
      </c>
      <c r="AF39" s="35" t="s">
        <v>75</v>
      </c>
    </row>
    <row r="40" spans="1:32" ht="15">
      <c r="A40" s="35">
        <v>-3</v>
      </c>
      <c r="B40" s="35">
        <v>0.04386276797502582</v>
      </c>
      <c r="C40" s="35">
        <v>0.04318331636799716</v>
      </c>
      <c r="D40" s="35">
        <v>0.018955659310840867</v>
      </c>
      <c r="E40" s="35">
        <v>-0.012717014984635382</v>
      </c>
      <c r="F40" s="35">
        <v>0.0031877467724548735</v>
      </c>
      <c r="G40" s="35">
        <v>0.008026074025834547</v>
      </c>
      <c r="H40" s="35">
        <v>-0.01812098521666857</v>
      </c>
      <c r="I40" s="35">
        <v>-0.044775497881491724</v>
      </c>
      <c r="J40" s="35">
        <v>-0.024369223975680906</v>
      </c>
      <c r="K40" s="35">
        <v>-0.025405474247369348</v>
      </c>
      <c r="L40" s="35">
        <v>-3</v>
      </c>
      <c r="M40" s="35">
        <v>-0.0008172631853692675</v>
      </c>
      <c r="N40" s="35">
        <v>0.02972128611371225</v>
      </c>
      <c r="O40" s="35">
        <v>-0.027497571344741165</v>
      </c>
      <c r="Q40" s="35">
        <v>1</v>
      </c>
      <c r="R40" s="35">
        <v>0.04386276797502582</v>
      </c>
      <c r="S40" s="35">
        <v>0.04318331636799716</v>
      </c>
      <c r="T40" s="35">
        <v>0.018955659310840867</v>
      </c>
      <c r="U40" s="35">
        <v>-0.012717014984635382</v>
      </c>
      <c r="V40" s="35">
        <v>0.0031877467724548735</v>
      </c>
      <c r="W40" s="35">
        <v>0.008026074025834547</v>
      </c>
      <c r="X40" s="35">
        <v>-0.01812098521666857</v>
      </c>
      <c r="Y40" s="35">
        <v>-0.044775497881491724</v>
      </c>
      <c r="Z40" s="35">
        <v>-0.024369223975680906</v>
      </c>
      <c r="AA40" s="35">
        <v>-0.025405474247369348</v>
      </c>
      <c r="AC40" s="35">
        <v>1</v>
      </c>
      <c r="AD40" s="35">
        <v>-0.0008172631853692675</v>
      </c>
      <c r="AE40" s="35">
        <v>0.02972128611371225</v>
      </c>
      <c r="AF40" s="35">
        <v>-0.027497571344741165</v>
      </c>
    </row>
    <row r="41" spans="1:32" ht="15">
      <c r="A41" s="35">
        <f aca="true" t="shared" si="18" ref="A41:A46">A40+1</f>
        <v>-2</v>
      </c>
      <c r="B41" s="35">
        <v>0.03597959470631265</v>
      </c>
      <c r="C41" s="35">
        <v>-0.029023913131159606</v>
      </c>
      <c r="D41" s="35">
        <v>0.047023922635192984</v>
      </c>
      <c r="E41" s="35">
        <v>0.009618405234327016</v>
      </c>
      <c r="F41" s="35">
        <v>-0.008575877618829282</v>
      </c>
      <c r="G41" s="35">
        <v>0.0032852597376069595</v>
      </c>
      <c r="H41" s="35">
        <v>0.0046725128506318716</v>
      </c>
      <c r="I41" s="35">
        <v>0.029908499418774746</v>
      </c>
      <c r="J41" s="35">
        <v>0.0035781236039259803</v>
      </c>
      <c r="K41" s="35">
        <v>0.009726663360054422</v>
      </c>
      <c r="L41" s="35">
        <f aca="true" t="shared" si="19" ref="L41:L46">L40+1</f>
        <v>-2</v>
      </c>
      <c r="M41" s="35">
        <v>0.010619319079683774</v>
      </c>
      <c r="N41" s="35">
        <v>0.02216374086382795</v>
      </c>
      <c r="O41" s="35">
        <v>0.47913026708478157</v>
      </c>
      <c r="Q41" s="35">
        <v>2</v>
      </c>
      <c r="R41" s="35">
        <v>0.07984236268133847</v>
      </c>
      <c r="S41" s="35">
        <v>0.014159403236837554</v>
      </c>
      <c r="T41" s="35">
        <v>0.06597958194603384</v>
      </c>
      <c r="U41" s="35">
        <v>-0.0030986097503083662</v>
      </c>
      <c r="V41" s="35">
        <v>-0.005388130846374409</v>
      </c>
      <c r="W41" s="35">
        <v>0.011311333763441508</v>
      </c>
      <c r="X41" s="35">
        <v>-0.0134484723660367</v>
      </c>
      <c r="Y41" s="35">
        <v>-0.014866998462716979</v>
      </c>
      <c r="Z41" s="35">
        <v>-0.020791100371754925</v>
      </c>
      <c r="AA41" s="35">
        <v>-0.015678810887314924</v>
      </c>
      <c r="AC41" s="35">
        <v>2</v>
      </c>
      <c r="AD41" s="35">
        <v>0.00980205589431451</v>
      </c>
      <c r="AE41" s="35">
        <v>0.03529928774930149</v>
      </c>
      <c r="AF41" s="35">
        <v>0.27768424008805886</v>
      </c>
    </row>
    <row r="42" spans="1:32" ht="15">
      <c r="A42" s="35">
        <f t="shared" si="18"/>
        <v>-1</v>
      </c>
      <c r="B42" s="35">
        <v>-0.015927072065234714</v>
      </c>
      <c r="C42" s="35">
        <v>0.011724170674920629</v>
      </c>
      <c r="D42" s="35">
        <v>-0.002971943676274983</v>
      </c>
      <c r="E42" s="35">
        <v>0.03204682415309232</v>
      </c>
      <c r="F42" s="35">
        <v>0.02853968793974932</v>
      </c>
      <c r="G42" s="35">
        <v>-0.0015091814643047158</v>
      </c>
      <c r="H42" s="35">
        <v>-0.008459259652817033</v>
      </c>
      <c r="I42" s="35">
        <v>0.01211650353673753</v>
      </c>
      <c r="J42" s="35">
        <v>-0.005330162388132469</v>
      </c>
      <c r="K42" s="35">
        <v>-0.006135516337064149</v>
      </c>
      <c r="L42" s="35">
        <f t="shared" si="19"/>
        <v>-1</v>
      </c>
      <c r="M42" s="35">
        <v>0.004409405072067173</v>
      </c>
      <c r="N42" s="35">
        <v>0.016102953487656203</v>
      </c>
      <c r="O42" s="35">
        <v>0.273825859054193</v>
      </c>
      <c r="Q42" s="35">
        <v>3</v>
      </c>
      <c r="R42" s="35">
        <v>0.06391529061610376</v>
      </c>
      <c r="S42" s="35">
        <v>0.025883573911758183</v>
      </c>
      <c r="T42" s="35">
        <v>0.06300763826975886</v>
      </c>
      <c r="U42" s="35">
        <v>0.028948214402783952</v>
      </c>
      <c r="V42" s="35">
        <v>0.02315155709337491</v>
      </c>
      <c r="W42" s="35">
        <v>0.009802152299136791</v>
      </c>
      <c r="X42" s="35">
        <v>-0.021907732018853734</v>
      </c>
      <c r="Y42" s="35">
        <v>-0.0027504949259794485</v>
      </c>
      <c r="Z42" s="35">
        <v>-0.026121262759887395</v>
      </c>
      <c r="AA42" s="35">
        <v>-0.021814327224379072</v>
      </c>
      <c r="AC42" s="35">
        <v>3</v>
      </c>
      <c r="AD42" s="35">
        <v>0.014211460966381682</v>
      </c>
      <c r="AE42" s="35">
        <v>0.03303399782875761</v>
      </c>
      <c r="AF42" s="35">
        <v>0.43020711692394537</v>
      </c>
    </row>
    <row r="43" spans="1:32" ht="15">
      <c r="A43" s="35">
        <f t="shared" si="18"/>
        <v>0</v>
      </c>
      <c r="B43" s="35">
        <v>0.07161078551861438</v>
      </c>
      <c r="C43" s="35">
        <v>0.032228367106776346</v>
      </c>
      <c r="D43" s="35">
        <v>0.05055874326682374</v>
      </c>
      <c r="E43" s="35">
        <v>0.02714796783241397</v>
      </c>
      <c r="F43" s="35">
        <v>0.03169835193105851</v>
      </c>
      <c r="G43" s="35">
        <v>0.03293422091771886</v>
      </c>
      <c r="H43" s="35">
        <v>0.07486496852645766</v>
      </c>
      <c r="I43" s="35">
        <v>0.045448073586979</v>
      </c>
      <c r="J43" s="35">
        <v>0.054037094793529694</v>
      </c>
      <c r="K43" s="35">
        <v>0.047118172666562985</v>
      </c>
      <c r="L43" s="35">
        <f t="shared" si="19"/>
        <v>0</v>
      </c>
      <c r="M43" s="37">
        <v>0.04676467461469352</v>
      </c>
      <c r="N43" s="37">
        <v>0.01663494362923077</v>
      </c>
      <c r="O43" s="37">
        <v>2.811231324674828</v>
      </c>
      <c r="Q43" s="35">
        <v>4</v>
      </c>
      <c r="R43" s="35">
        <v>0.13552607613471815</v>
      </c>
      <c r="S43" s="35">
        <v>0.05811194101853453</v>
      </c>
      <c r="T43" s="35">
        <v>0.1135663815365826</v>
      </c>
      <c r="U43" s="35">
        <v>0.056096182235197925</v>
      </c>
      <c r="V43" s="35">
        <v>0.054849909024433416</v>
      </c>
      <c r="W43" s="35">
        <v>0.04273637321685565</v>
      </c>
      <c r="X43" s="35">
        <v>0.05295723650760392</v>
      </c>
      <c r="Y43" s="35">
        <v>0.04269757866099955</v>
      </c>
      <c r="Z43" s="35">
        <v>0.0279158320336423</v>
      </c>
      <c r="AA43" s="35">
        <v>0.025303845442183913</v>
      </c>
      <c r="AC43" s="35">
        <v>4</v>
      </c>
      <c r="AD43" s="37">
        <v>0.060976135581075196</v>
      </c>
      <c r="AE43" s="37">
        <v>0.03572980250609597</v>
      </c>
      <c r="AF43" s="37">
        <v>1.70659033367654</v>
      </c>
    </row>
    <row r="44" spans="1:32" ht="15">
      <c r="A44" s="35">
        <f t="shared" si="18"/>
        <v>1</v>
      </c>
      <c r="B44" s="35">
        <v>0.0008404339847659474</v>
      </c>
      <c r="C44" s="35">
        <v>0.038864125772337714</v>
      </c>
      <c r="D44" s="35">
        <v>0.007567558551844109</v>
      </c>
      <c r="E44" s="35">
        <v>0.004718901374701203</v>
      </c>
      <c r="F44" s="35">
        <v>0.04623987917115995</v>
      </c>
      <c r="G44" s="35">
        <v>0.010986124158213565</v>
      </c>
      <c r="H44" s="35">
        <v>0.0019997911062481603</v>
      </c>
      <c r="I44" s="35">
        <v>0.03662899681706146</v>
      </c>
      <c r="J44" s="35">
        <v>0.022253338675635805</v>
      </c>
      <c r="K44" s="35">
        <v>0.046106086331341084</v>
      </c>
      <c r="L44" s="35">
        <f t="shared" si="19"/>
        <v>1</v>
      </c>
      <c r="M44" s="37">
        <v>0.0216205235943309</v>
      </c>
      <c r="N44" s="37">
        <v>0.0186835589344158</v>
      </c>
      <c r="O44" s="37">
        <v>1.1571951398673355</v>
      </c>
      <c r="Q44" s="35">
        <v>5</v>
      </c>
      <c r="R44" s="35">
        <v>0.13636651011948409</v>
      </c>
      <c r="S44" s="35">
        <v>0.09697606679087224</v>
      </c>
      <c r="T44" s="35">
        <v>0.12113394008842672</v>
      </c>
      <c r="U44" s="35">
        <v>0.06081508360989913</v>
      </c>
      <c r="V44" s="35">
        <v>0.10108978819559336</v>
      </c>
      <c r="W44" s="35">
        <v>0.05372249737506922</v>
      </c>
      <c r="X44" s="35">
        <v>0.054957027613852086</v>
      </c>
      <c r="Y44" s="35">
        <v>0.079326575478061</v>
      </c>
      <c r="Z44" s="35">
        <v>0.05016917070927811</v>
      </c>
      <c r="AA44" s="35">
        <v>0.071409931773525</v>
      </c>
      <c r="AC44" s="35">
        <v>5</v>
      </c>
      <c r="AD44" s="37">
        <v>0.08259665917540608</v>
      </c>
      <c r="AE44" s="37">
        <v>0.03015619318604264</v>
      </c>
      <c r="AF44" s="37">
        <v>2.7389617338581966</v>
      </c>
    </row>
    <row r="45" spans="1:32" ht="15">
      <c r="A45" s="35">
        <f t="shared" si="18"/>
        <v>2</v>
      </c>
      <c r="B45" s="35">
        <v>-0.002747169074382646</v>
      </c>
      <c r="C45" s="35">
        <v>0.01067478850759199</v>
      </c>
      <c r="D45" s="35">
        <v>-0.016867587205611337</v>
      </c>
      <c r="E45" s="35">
        <v>-0.00831897835069505</v>
      </c>
      <c r="F45" s="35">
        <v>-0.010890367266297813</v>
      </c>
      <c r="G45" s="35">
        <v>-0.012765585214404065</v>
      </c>
      <c r="H45" s="35">
        <v>0.03823112472757333</v>
      </c>
      <c r="I45" s="35">
        <v>0.01076047479458802</v>
      </c>
      <c r="J45" s="35">
        <v>-0.015506796045213074</v>
      </c>
      <c r="K45" s="35">
        <v>-0.008021039541623275</v>
      </c>
      <c r="L45" s="35">
        <f t="shared" si="19"/>
        <v>2</v>
      </c>
      <c r="M45" s="35">
        <v>-0.0015451134668473922</v>
      </c>
      <c r="N45" s="35">
        <v>0.017046048646098415</v>
      </c>
      <c r="O45" s="35">
        <v>-0.09064349744191569</v>
      </c>
      <c r="Q45" s="35">
        <v>6</v>
      </c>
      <c r="R45" s="35">
        <v>0.13361934104510145</v>
      </c>
      <c r="S45" s="35">
        <v>0.10765085529846423</v>
      </c>
      <c r="T45" s="35">
        <v>0.10426635288281538</v>
      </c>
      <c r="U45" s="35">
        <v>0.052496105259204076</v>
      </c>
      <c r="V45" s="35">
        <v>0.09019942092929555</v>
      </c>
      <c r="W45" s="35">
        <v>0.04095691216066515</v>
      </c>
      <c r="X45" s="35">
        <v>0.09318815234142541</v>
      </c>
      <c r="Y45" s="35">
        <v>0.09008705027264902</v>
      </c>
      <c r="Z45" s="35">
        <v>0.034662374664065035</v>
      </c>
      <c r="AA45" s="35">
        <v>0.06338889223190172</v>
      </c>
      <c r="AC45" s="35">
        <v>6</v>
      </c>
      <c r="AD45" s="35">
        <v>0.0810515457085587</v>
      </c>
      <c r="AE45" s="35">
        <v>0.0319884739143358</v>
      </c>
      <c r="AF45" s="35">
        <v>2.5337734436976387</v>
      </c>
    </row>
    <row r="46" spans="1:32" ht="15">
      <c r="A46" s="35">
        <f t="shared" si="18"/>
        <v>3</v>
      </c>
      <c r="B46" s="35">
        <v>-0.02504335709539637</v>
      </c>
      <c r="C46" s="35">
        <v>-0.009569269958895985</v>
      </c>
      <c r="D46" s="35">
        <v>-0.0027040760465400584</v>
      </c>
      <c r="E46" s="35">
        <v>-0.03423510528857015</v>
      </c>
      <c r="F46" s="35">
        <v>-0.01743774363624662</v>
      </c>
      <c r="G46" s="35">
        <v>-0.0014518998312447807</v>
      </c>
      <c r="H46" s="35">
        <v>-0.03445402791095617</v>
      </c>
      <c r="I46" s="35">
        <v>0.0016925831960278726</v>
      </c>
      <c r="J46" s="35">
        <v>0.016580068583072257</v>
      </c>
      <c r="K46" s="35">
        <v>-0.02507057415945267</v>
      </c>
      <c r="L46" s="35">
        <f t="shared" si="19"/>
        <v>3</v>
      </c>
      <c r="M46" s="35">
        <v>-0.013169340214820266</v>
      </c>
      <c r="N46" s="35">
        <v>0.016876479566129067</v>
      </c>
      <c r="O46" s="35">
        <v>-0.7803369276878696</v>
      </c>
      <c r="Q46" s="35">
        <v>7</v>
      </c>
      <c r="R46" s="35">
        <v>0.10857598394970508</v>
      </c>
      <c r="S46" s="35">
        <v>0.09808158533956825</v>
      </c>
      <c r="T46" s="35">
        <v>0.10156227683627532</v>
      </c>
      <c r="U46" s="35">
        <v>0.018260999970633927</v>
      </c>
      <c r="V46" s="35">
        <v>0.07276167729304893</v>
      </c>
      <c r="W46" s="35">
        <v>0.03950501232942037</v>
      </c>
      <c r="X46" s="35">
        <v>0.05873412443046924</v>
      </c>
      <c r="Y46" s="35">
        <v>0.09177963346867689</v>
      </c>
      <c r="Z46" s="35">
        <v>0.051242443247137295</v>
      </c>
      <c r="AA46" s="35">
        <v>0.03831831807244905</v>
      </c>
      <c r="AC46" s="35">
        <v>7</v>
      </c>
      <c r="AD46" s="35">
        <v>0.06788220549373844</v>
      </c>
      <c r="AE46" s="35">
        <v>0.03126828586117507</v>
      </c>
      <c r="AF46" s="35">
        <v>2.1709602437153688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Reed Elsevier</cp:lastModifiedBy>
  <dcterms:created xsi:type="dcterms:W3CDTF">2002-02-01T15:05:39Z</dcterms:created>
  <dcterms:modified xsi:type="dcterms:W3CDTF">2012-11-28T04:19:08Z</dcterms:modified>
  <cp:category/>
  <cp:version/>
  <cp:contentType/>
  <cp:contentStatus/>
</cp:coreProperties>
</file>